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1111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95" windowWidth="12120" windowHeight="8700" activeTab="1"/>
  </bookViews>
  <sheets>
    <sheet name="Функцион2019" sheetId="2" r:id="rId1"/>
    <sheet name="Вед2019" sheetId="1" r:id="rId2"/>
    <sheet name="Лист1" sheetId="3" r:id="rId3"/>
  </sheets>
  <definedNames>
    <definedName name="_xlnm._FilterDatabase" localSheetId="1" hidden="1">Вед2019!$E$1:$E$343</definedName>
    <definedName name="Z_0ACD4CF0_131D_4AF9_8EA8_EB7D45CA4E62_.wvu.FilterData" localSheetId="1" hidden="1">Вед2019!$A$10:$G$217</definedName>
    <definedName name="Z_0ACD4CF0_131D_4AF9_8EA8_EB7D45CA4E62_.wvu.Rows" localSheetId="1" hidden="1">Вед2019!#REF!,Вед2019!#REF!</definedName>
    <definedName name="Z_0ACD4CF0_131D_4AF9_8EA8_EB7D45CA4E62_.wvu.Rows" localSheetId="0" hidden="1">Функцион2019!#REF!,Функцион2019!#REF!,Функцион2019!#REF!,Функцион2019!#REF!</definedName>
    <definedName name="Z_0E3B6476_041A_4C81_86F3_77105ACFABFF_.wvu.FilterData" localSheetId="1" hidden="1">Вед2019!$A$10:$G$217</definedName>
    <definedName name="Z_0FBBC42C_2EE2_4818_A608_26471E234100_.wvu.FilterData" localSheetId="1" hidden="1">Вед2019!$A$10:$G$217</definedName>
    <definedName name="Z_0FBBC42C_2EE2_4818_A608_26471E234100_.wvu.Rows" localSheetId="0" hidden="1">Функцион2019!#REF!,Функцион2019!#REF!,Функцион2019!#REF!,Функцион2019!#REF!</definedName>
    <definedName name="Z_1907A0D4_1A04_46C7_BA13_828BC6B0DA3F_.wvu.FilterData" localSheetId="1" hidden="1">Вед2019!$A$10:$G$217</definedName>
    <definedName name="Z_20C0E8E3_3EF4_465E_97E0_C7C6F948BFE1_.wvu.FilterData" localSheetId="1" hidden="1">Вед2019!$A$10:$G$217</definedName>
    <definedName name="Z_253C72F5_67E4_4ADD_9DF0_B2E4EA188CBE_.wvu.FilterData" localSheetId="1" hidden="1">Вед2019!$A$10:$G$217</definedName>
    <definedName name="Z_29832ADE_E753_4B19_A9AD_744B0F1D561C_.wvu.FilterData" localSheetId="1" hidden="1">Вед2019!$A$10:$G$217</definedName>
    <definedName name="Z_29832ADE_E753_4B19_A9AD_744B0F1D561C_.wvu.Rows" localSheetId="0" hidden="1">Функцион2019!#REF!,Функцион2019!#REF!,Функцион2019!#REF!,Функцион2019!#REF!</definedName>
    <definedName name="Z_2A06B939_39D8_497C_A2E3_EE3A6EB9FB72_.wvu.FilterData" localSheetId="1" hidden="1">Вед2019!$A$10:$G$217</definedName>
    <definedName name="Z_36478EFE_DDFF_4CC3_A0EE_AB3E13284FF8_.wvu.FilterData" localSheetId="1" hidden="1">Вед2019!$A$10:$G$217</definedName>
    <definedName name="Z_36478EFE_DDFF_4CC3_A0EE_AB3E13284FF8_.wvu.Rows" localSheetId="0" hidden="1">Функцион2019!#REF!,Функцион2019!#REF!,Функцион2019!#REF!,Функцион2019!#REF!</definedName>
    <definedName name="Z_37E59057_FA9A_4499_A67F_A3B4FE9F3836_.wvu.FilterData" localSheetId="1" hidden="1">Вед2019!$A$10:$G$217</definedName>
    <definedName name="Z_3BD067C9_3266_4DBA_AB10_D439D42AC767_.wvu.FilterData" localSheetId="1" hidden="1">Вед2019!$E$1:$E$343</definedName>
    <definedName name="Z_3BD067C9_3266_4DBA_AB10_D439D42AC767_.wvu.PrintArea" localSheetId="1" hidden="1">Вед2019!$A$1:$H$213</definedName>
    <definedName name="Z_3BD067C9_3266_4DBA_AB10_D439D42AC767_.wvu.Rows" localSheetId="0" hidden="1">Функцион2019!$17:$17,Функцион2019!$23:$23,Функцион2019!$35:$36</definedName>
    <definedName name="Z_4AFE580B_5859_43EA_97A2_5651E4714E35_.wvu.FilterData" localSheetId="1" hidden="1">Вед2019!$A$10:$G$217</definedName>
    <definedName name="Z_4B9B207B_6CB3_41F8_8337_9F000A41BEAC_.wvu.FilterData" localSheetId="1" hidden="1">Вед2019!$A$10:$G$217</definedName>
    <definedName name="Z_4F39DA5C_9059_406E_9F89_B6E20F660542_.wvu.FilterData" localSheetId="1" hidden="1">Вед2019!$E$1:$E$343</definedName>
    <definedName name="Z_4F39DA5C_9059_406E_9F89_B6E20F660542_.wvu.PrintArea" localSheetId="1" hidden="1">Вед2019!$A$1:$H$213</definedName>
    <definedName name="Z_4F39DA5C_9059_406E_9F89_B6E20F660542_.wvu.Rows" localSheetId="0" hidden="1">Функцион2019!$17:$17,Функцион2019!$23:$23,Функцион2019!$35:$36</definedName>
    <definedName name="Z_57844251_B758_4481_8918_10B3DC9EDEC9_.wvu.FilterData" localSheetId="1" hidden="1">Вед2019!$A$10:$G$217</definedName>
    <definedName name="Z_57844251_B758_4481_8918_10B3DC9EDEC9_.wvu.Rows" localSheetId="0" hidden="1">Функцион2019!#REF!,Функцион2019!#REF!,Функцион2019!#REF!,Функцион2019!#REF!</definedName>
    <definedName name="Z_5BC0DEB3_F40D_4CCB_9770_2E633770B70C_.wvu.FilterData" localSheetId="1" hidden="1">Вед2019!$A$10:$G$217</definedName>
    <definedName name="Z_6646D18D_37BA_4A1B_B8A1_44C68A7B234E_.wvu.FilterData" localSheetId="1" hidden="1">Вед2019!$A$10:$G$217</definedName>
    <definedName name="Z_6F978F07_3FDE_4D78_94FF_160F89901F78_.wvu.FilterData" localSheetId="1" hidden="1">Вед2019!$A$10:$G$217</definedName>
    <definedName name="Z_7E336887_6101_4DFD_8AF4_393AC06F9DB0_.wvu.FilterData" localSheetId="1" hidden="1">Вед2019!$A$10:$G$217</definedName>
    <definedName name="Z_904EEE15_F689_401B_A578_41B4FD2E001F_.wvu.FilterData" localSheetId="1" hidden="1">Вед2019!$A$10:$G$217</definedName>
    <definedName name="Z_92CDF3B4_C714_4C4F_B6E7_8E2145A85B5B_.wvu.FilterData" localSheetId="1" hidden="1">Вед2019!$E$1:$E$343</definedName>
    <definedName name="Z_9A449F28_629C_4C81_BBAC_5D024334F61E_.wvu.FilterData" localSheetId="1" hidden="1">Вед2019!$A$10:$G$217</definedName>
    <definedName name="Z_AD026BBE_A63D_429C_82A2_555458D3BE3D_.wvu.FilterData" localSheetId="1" hidden="1">Вед2019!$A$10:$G$217</definedName>
    <definedName name="Z_C9E7C3F5_D873_4B13_B6C1_5028AF66D368_.wvu.FilterData" localSheetId="1" hidden="1">Вед2019!$A$10:$G$217</definedName>
    <definedName name="Z_C9E7C3F5_D873_4B13_B6C1_5028AF66D368_.wvu.Rows" localSheetId="0" hidden="1">Функцион2019!#REF!,Функцион2019!#REF!,Функцион2019!#REF!,Функцион2019!#REF!,Функцион2019!#REF!,Функцион2019!#REF!,Функцион2019!#REF!,Функцион2019!#REF!,Функцион2019!#REF!</definedName>
    <definedName name="Z_CE5B1187_CBDF_4A81_845E_6F7CFAE1338B_.wvu.FilterData" localSheetId="1" hidden="1">Вед2019!$A$10:$G$217</definedName>
    <definedName name="Z_CF820AF5_4BA7_438F_997C_2DECDEF7692C_.wvu.FilterData" localSheetId="1" hidden="1">Вед2019!$A$10:$G$217</definedName>
    <definedName name="Z_CF820AF5_4BA7_438F_997C_2DECDEF7692C_.wvu.Rows" localSheetId="0" hidden="1">Функцион2019!#REF!,Функцион2019!#REF!,Функцион2019!#REF!,Функцион2019!#REF!</definedName>
    <definedName name="Z_D69462E6_606E_45E0_B8F4_DE92F60478DA_.wvu.FilterData" localSheetId="1" hidden="1">Вед2019!$A$10:$G$217</definedName>
    <definedName name="Z_DBFC4B20_9CA2_4D10_A39E_5259EAE7CE3E_.wvu.FilterData" localSheetId="1" hidden="1">Вед2019!$A$10:$G$217</definedName>
    <definedName name="Z_DEA7E5F9_FE68_44C3_90E8_EC6A05FF5495_.wvu.FilterData" localSheetId="1" hidden="1">Вед2019!$A$10:$G$217</definedName>
    <definedName name="Z_E174612B_43F1_44FB_9D84_33D2477DA935_.wvu.FilterData" localSheetId="1" hidden="1">Вед2019!$A$10:$G$217</definedName>
    <definedName name="Z_EFC73C27_509B_470B_A461_6B39302B1D0E_.wvu.FilterData" localSheetId="1" hidden="1">Вед2019!$A$10:$G$217</definedName>
    <definedName name="Z_F21A4357_4490_4DC5_AD5F_D74077CDC8A9_.wvu.Cols" localSheetId="0" hidden="1">Функцион2019!$F:$F</definedName>
    <definedName name="Z_F21A4357_4490_4DC5_AD5F_D74077CDC8A9_.wvu.FilterData" localSheetId="1" hidden="1">Вед2019!$A$10:$G$217</definedName>
    <definedName name="Z_F21A4357_4490_4DC5_AD5F_D74077CDC8A9_.wvu.Rows" localSheetId="0" hidden="1">Функцион2019!#REF!,Функцион2019!#REF!,Функцион2019!$13:$14,Функцион2019!#REF!,Функцион2019!#REF!,Функцион2019!#REF!,Функцион2019!#REF!,Функцион2019!#REF!,Функцион2019!#REF!,Функцион2019!#REF!,Функцион2019!#REF!,Функцион2019!#REF!,Функцион2019!#REF!,Функцион2019!#REF!</definedName>
    <definedName name="Z_F302894A_CF82_456A_A20A_50CE2A9DD3D8_.wvu.FilterData" localSheetId="1" hidden="1">Вед2019!$A$10:$G$217</definedName>
    <definedName name="_xlnm.Print_Area" localSheetId="1">Вед2019!$A$1:$H$213</definedName>
  </definedNames>
  <calcPr calcId="144525"/>
  <customWorkbookViews>
    <customWorkbookView name="ZamGlav - Личное представление" guid="{3BD067C9-3266-4DBA-AB10-D439D42AC767}" mergeInterval="0" personalView="1" maximized="1" windowWidth="1656" windowHeight="563" activeSheetId="1"/>
    <customWorkbookView name="128 - Личное представление" guid="{92CDF3B4-C714-4C4F-B6E7-8E2145A85B5B}" mergeInterval="0" personalView="1" maximized="1" windowWidth="1916" windowHeight="795" activeSheetId="1"/>
    <customWorkbookView name="Зам. главы - Личное представление" guid="{1907A0D4-1A04-46C7-BA13-828BC6B0DA3F}" mergeInterval="0" personalView="1" maximized="1" windowWidth="1916" windowHeight="815" activeSheetId="1"/>
    <customWorkbookView name="Dmitry Pasynkov - Личное представление" guid="{37E59057-FA9A-4499-A67F-A3B4FE9F3836}" mergeInterval="0" personalView="1" maximized="1" xWindow="1" yWindow="1" windowWidth="1916" windowHeight="850" activeSheetId="1"/>
    <customWorkbookView name="Главбух - Личное представление" guid="{904EEE15-F689-401B-A578-41B4FD2E001F}" mergeInterval="0" personalView="1" maximized="1" xWindow="-8" yWindow="-8" windowWidth="1456" windowHeight="876" activeSheetId="1"/>
    <customWorkbookView name="admin - Личное представление" guid="{0ACD4CF0-131D-4AF9-8EA8-EB7D45CA4E62}" mergeInterval="0" personalView="1" maximized="1" xWindow="1" yWindow="1" windowWidth="1440" windowHeight="670" activeSheetId="1"/>
    <customWorkbookView name="Шишкина - Личное представление" guid="{CF820AF5-4BA7-438F-997C-2DECDEF7692C}" mergeInterval="0" personalView="1" maximized="1" xWindow="1" yWindow="1" windowWidth="1024" windowHeight="548" activeSheetId="1"/>
    <customWorkbookView name="1 - Личное представление" guid="{29832ADE-E753-4B19-A9AD-744B0F1D561C}" mergeInterval="0" personalView="1" maximized="1" windowWidth="1020" windowHeight="543" activeSheetId="2"/>
    <customWorkbookView name="Serova - Личное представление" guid="{C9E7C3F5-D873-4B13-B6C1-5028AF66D368}" mergeInterval="0" personalView="1" maximized="1" windowWidth="1020" windowHeight="629" activeSheetId="1"/>
    <customWorkbookView name="Ira - Личное представление" guid="{F21A4357-4490-4DC5-AD5F-D74077CDC8A9}" mergeInterval="0" personalView="1" maximized="1" windowWidth="1020" windowHeight="630" activeSheetId="1"/>
    <customWorkbookView name="Astrahanskay - Личное представление" guid="{4AFE580B-5859-43EA-97A2-5651E4714E35}" mergeInterval="0" personalView="1" maximized="1" windowWidth="1020" windowHeight="603" activeSheetId="1"/>
    <customWorkbookView name="Bogatyreva - Личное представление" guid="{6646D18D-37BA-4A1B-B8A1-44C68A7B234E}" mergeInterval="0" personalView="1" maximized="1" windowWidth="1020" windowHeight="603" activeSheetId="1"/>
    <customWorkbookView name="Галина Анатольевна - Личное представление" guid="{B7F6698D-FDFC-4005-9BE6-CD19CE450D9E}" mergeInterval="0" personalView="1" maximized="1" windowWidth="1020" windowHeight="602" activeSheetId="2"/>
    <customWorkbookView name="Chuhmanova - Личное представление" guid="{42BBB126-133B-41E7-B0B5-848C149E7749}" mergeInterval="0" personalView="1" maximized="1" windowWidth="1020" windowHeight="603" activeSheetId="1"/>
    <customWorkbookView name="Рита - Личное представление" guid="{F302894A-CF82-456A-A20A-50CE2A9DD3D8}" mergeInterval="0" personalView="1" maximized="1" windowWidth="796" windowHeight="432" activeSheetId="1"/>
    <customWorkbookView name="teh_kir - Личное представление" guid="{36478EFE-DDFF-4CC3-A0EE-AB3E13284FF8}" mergeInterval="0" personalView="1" maximized="1" windowWidth="929" windowHeight="556" activeSheetId="1"/>
    <customWorkbookView name="Computer - Личное представление" guid="{0FBBC42C-2EE2-4818-A608-26471E234100}" mergeInterval="0" personalView="1" maximized="1" windowWidth="1276" windowHeight="852" activeSheetId="2"/>
    <customWorkbookView name="09614 - Личное представление" guid="{57844251-B758-4481-8918-10B3DC9EDEC9}" mergeInterval="0" personalView="1" maximized="1" xWindow="1" yWindow="1" windowWidth="1020" windowHeight="523" activeSheetId="1"/>
    <customWorkbookView name="Каргаполова Ольга Владимировна - Личное представление" guid="{E174612B-43F1-44FB-9D84-33D2477DA935}" mergeInterval="0" personalView="1" maximized="1" windowWidth="1916" windowHeight="839" activeSheetId="2"/>
    <customWorkbookView name="127 - Личное представление" guid="{4F39DA5C-9059-406E-9F89-B6E20F660542}" mergeInterval="0" personalView="1" maximized="1" xWindow="1" yWindow="1" windowWidth="1920" windowHeight="850" activeSheetId="1" showComments="commIndAndComment"/>
  </customWorkbookViews>
</workbook>
</file>

<file path=xl/calcChain.xml><?xml version="1.0" encoding="utf-8"?>
<calcChain xmlns="http://schemas.openxmlformats.org/spreadsheetml/2006/main">
  <c r="G182" i="1" l="1"/>
  <c r="G180" i="1" s="1"/>
  <c r="G179" i="1" s="1"/>
  <c r="G30" i="1"/>
  <c r="G154" i="1"/>
  <c r="G192" i="1"/>
  <c r="G189" i="1"/>
  <c r="G29" i="1"/>
  <c r="G175" i="1"/>
  <c r="G131" i="1"/>
  <c r="G130" i="1" s="1"/>
  <c r="G134" i="1"/>
  <c r="G133" i="1" s="1"/>
  <c r="G129" i="1" l="1"/>
  <c r="H68" i="1" l="1"/>
  <c r="H67" i="1"/>
  <c r="G66" i="1"/>
  <c r="H66" i="1" s="1"/>
  <c r="H65" i="1" s="1"/>
  <c r="H64" i="1" s="1"/>
  <c r="G71" i="1"/>
  <c r="G57" i="1"/>
  <c r="G27" i="1"/>
  <c r="G166" i="1"/>
  <c r="G65" i="1" l="1"/>
  <c r="G64" i="1" s="1"/>
  <c r="G196" i="1"/>
  <c r="G19" i="1"/>
  <c r="G18" i="1" s="1"/>
  <c r="G17" i="1" s="1"/>
  <c r="G16" i="1" s="1"/>
  <c r="G26" i="1"/>
  <c r="G33" i="1"/>
  <c r="D11" i="2" s="1"/>
  <c r="G36" i="1"/>
  <c r="G35" i="1" s="1"/>
  <c r="G34" i="1" s="1"/>
  <c r="G43" i="1"/>
  <c r="G42" i="1" s="1"/>
  <c r="G46" i="1"/>
  <c r="G45" i="1" s="1"/>
  <c r="G49" i="1"/>
  <c r="G48" i="1" s="1"/>
  <c r="H57" i="1"/>
  <c r="H58" i="1"/>
  <c r="H59" i="1"/>
  <c r="H71" i="1"/>
  <c r="H72" i="1"/>
  <c r="H73" i="1"/>
  <c r="G78" i="1"/>
  <c r="G77" i="1" s="1"/>
  <c r="G76" i="1" s="1"/>
  <c r="G75" i="1" s="1"/>
  <c r="G74" i="1" s="1"/>
  <c r="D17" i="2" s="1"/>
  <c r="G84" i="1"/>
  <c r="G83" i="1" s="1"/>
  <c r="G82" i="1" s="1"/>
  <c r="G88" i="1"/>
  <c r="G87" i="1" s="1"/>
  <c r="G96" i="1"/>
  <c r="G95" i="1" s="1"/>
  <c r="G100" i="1"/>
  <c r="G98" i="1" s="1"/>
  <c r="G106" i="1"/>
  <c r="G105" i="1" s="1"/>
  <c r="G104" i="1" s="1"/>
  <c r="G110" i="1"/>
  <c r="G109" i="1" s="1"/>
  <c r="G108" i="1" s="1"/>
  <c r="G116" i="1"/>
  <c r="G115" i="1" s="1"/>
  <c r="G114" i="1" s="1"/>
  <c r="G113" i="1" s="1"/>
  <c r="G112" i="1" s="1"/>
  <c r="D22" i="2" s="1"/>
  <c r="G123" i="1"/>
  <c r="G122" i="1" s="1"/>
  <c r="G126" i="1"/>
  <c r="G125" i="1" s="1"/>
  <c r="G128" i="1"/>
  <c r="D26" i="2" s="1"/>
  <c r="G142" i="1"/>
  <c r="G141" i="1" s="1"/>
  <c r="G140" i="1" s="1"/>
  <c r="G139" i="1" s="1"/>
  <c r="G138" i="1" s="1"/>
  <c r="G147" i="1"/>
  <c r="G145" i="1" s="1"/>
  <c r="G144" i="1" s="1"/>
  <c r="G153" i="1"/>
  <c r="G149" i="1" s="1"/>
  <c r="G158" i="1"/>
  <c r="G165" i="1"/>
  <c r="G174" i="1"/>
  <c r="G184" i="1"/>
  <c r="G183" i="1" s="1"/>
  <c r="G188" i="1"/>
  <c r="G187" i="1" s="1"/>
  <c r="G205" i="1"/>
  <c r="G204" i="1" s="1"/>
  <c r="G203" i="1" s="1"/>
  <c r="G202" i="1" s="1"/>
  <c r="G201" i="1" s="1"/>
  <c r="G200" i="1" s="1"/>
  <c r="G210" i="1"/>
  <c r="G209" i="1" s="1"/>
  <c r="G208" i="1" s="1"/>
  <c r="G212" i="1"/>
  <c r="G211" i="1" s="1"/>
  <c r="E9" i="2"/>
  <c r="E8" i="2" s="1"/>
  <c r="D35" i="2"/>
  <c r="G173" i="1" l="1"/>
  <c r="G195" i="1"/>
  <c r="G191" i="1"/>
  <c r="G41" i="1"/>
  <c r="G40" i="1" s="1"/>
  <c r="G39" i="1" s="1"/>
  <c r="G38" i="1" s="1"/>
  <c r="D12" i="2" s="1"/>
  <c r="G156" i="1"/>
  <c r="G155" i="1" s="1"/>
  <c r="D28" i="2" s="1"/>
  <c r="G157" i="1"/>
  <c r="G152" i="1"/>
  <c r="G150" i="1" s="1"/>
  <c r="G94" i="1"/>
  <c r="G93" i="1" s="1"/>
  <c r="G92" i="1" s="1"/>
  <c r="G91" i="1" s="1"/>
  <c r="G70" i="1"/>
  <c r="H70" i="1" s="1"/>
  <c r="H69" i="1" s="1"/>
  <c r="H63" i="1" s="1"/>
  <c r="H62" i="1" s="1"/>
  <c r="G137" i="1"/>
  <c r="G136" i="1" s="1"/>
  <c r="D27" i="2" s="1"/>
  <c r="G86" i="1"/>
  <c r="G81" i="1" s="1"/>
  <c r="G80" i="1" s="1"/>
  <c r="D18" i="2" s="1"/>
  <c r="G121" i="1"/>
  <c r="G120" i="1" s="1"/>
  <c r="G119" i="1" s="1"/>
  <c r="D25" i="2" s="1"/>
  <c r="G99" i="1"/>
  <c r="G25" i="1"/>
  <c r="G23" i="1" s="1"/>
  <c r="G22" i="1" s="1"/>
  <c r="D10" i="2" s="1"/>
  <c r="G103" i="1"/>
  <c r="G102" i="1" s="1"/>
  <c r="D21" i="2" s="1"/>
  <c r="G164" i="1"/>
  <c r="G163" i="1"/>
  <c r="G162" i="1" s="1"/>
  <c r="G161" i="1" s="1"/>
  <c r="G160" i="1" s="1"/>
  <c r="D30" i="2" s="1"/>
  <c r="D29" i="2" s="1"/>
  <c r="G207" i="1"/>
  <c r="D38" i="2"/>
  <c r="D37" i="2" s="1"/>
  <c r="G199" i="1"/>
  <c r="D34" i="2"/>
  <c r="D33" i="2" s="1"/>
  <c r="G15" i="1"/>
  <c r="G14" i="1" s="1"/>
  <c r="G146" i="1"/>
  <c r="G56" i="1"/>
  <c r="G172" i="1" l="1"/>
  <c r="G90" i="1"/>
  <c r="G69" i="1"/>
  <c r="G63" i="1" s="1"/>
  <c r="G62" i="1" s="1"/>
  <c r="G151" i="1"/>
  <c r="G171" i="1"/>
  <c r="G170" i="1" s="1"/>
  <c r="D32" i="2" s="1"/>
  <c r="D31" i="2" s="1"/>
  <c r="G24" i="1"/>
  <c r="D24" i="2"/>
  <c r="G118" i="1"/>
  <c r="D20" i="2"/>
  <c r="D19" i="2" s="1"/>
  <c r="G55" i="1"/>
  <c r="G54" i="1" s="1"/>
  <c r="G53" i="1" s="1"/>
  <c r="H56" i="1"/>
  <c r="D9" i="2"/>
  <c r="D8" i="2" s="1"/>
  <c r="G13" i="1"/>
  <c r="G61" i="1" l="1"/>
  <c r="G169" i="1"/>
  <c r="H55" i="1"/>
  <c r="H54" i="1" s="1"/>
  <c r="D16" i="2" l="1"/>
  <c r="G60" i="1"/>
  <c r="H61" i="1"/>
  <c r="H60" i="1" s="1"/>
  <c r="H53" i="1" l="1"/>
  <c r="G52" i="1"/>
  <c r="G12" i="1" s="1"/>
  <c r="E16" i="2"/>
  <c r="E15" i="2" s="1"/>
  <c r="D15" i="2"/>
  <c r="D14" i="2" l="1"/>
  <c r="E14" i="2" s="1"/>
  <c r="E13" i="2" s="1"/>
  <c r="E39" i="2" s="1"/>
  <c r="D13" i="2"/>
  <c r="D39" i="2" s="1"/>
  <c r="H52" i="1"/>
  <c r="H12" i="1" s="1"/>
</calcChain>
</file>

<file path=xl/sharedStrings.xml><?xml version="1.0" encoding="utf-8"?>
<sst xmlns="http://schemas.openxmlformats.org/spreadsheetml/2006/main" count="477" uniqueCount="191">
  <si>
    <t xml:space="preserve">Коммунальное хозяйство </t>
  </si>
  <si>
    <t>Резервные фонды</t>
  </si>
  <si>
    <t>Наименование</t>
  </si>
  <si>
    <t>Вед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</si>
  <si>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</si>
  <si>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</si>
  <si>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</si>
  <si>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</si>
  <si>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</si>
  <si>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</si>
  <si>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</si>
  <si>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</si>
  <si>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</si>
  <si>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</si>
  <si>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</si>
  <si>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</si>
  <si>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Национальная оборона</t>
  </si>
  <si>
    <t>Мобилизационная и вневойсковая подготовка</t>
  </si>
  <si>
    <t>Благоустройство</t>
  </si>
  <si>
    <t xml:space="preserve">В том числе за счет субвенций </t>
  </si>
  <si>
    <t>Всего</t>
  </si>
  <si>
    <t>07</t>
  </si>
  <si>
    <t xml:space="preserve">Руководство и управление в сфере установленных функций </t>
  </si>
  <si>
    <t>Приложение № 4</t>
  </si>
  <si>
    <t>03</t>
  </si>
  <si>
    <t>Резервные  фонды</t>
  </si>
  <si>
    <t>Резервные  фонды местных администраций</t>
  </si>
  <si>
    <t>Национальная экономика</t>
  </si>
  <si>
    <t>Связь и информатика</t>
  </si>
  <si>
    <t>Социальная политика</t>
  </si>
  <si>
    <t>Пенсионное обеспечение</t>
  </si>
  <si>
    <t>Средства массовой информации</t>
  </si>
  <si>
    <t>Другие вопросы в области средств массовой информации</t>
  </si>
  <si>
    <t>02</t>
  </si>
  <si>
    <t>Национальная безопасность и правоохранительная деятельность</t>
  </si>
  <si>
    <t>Органы юстиции</t>
  </si>
  <si>
    <t>Общеэкономические вопросы</t>
  </si>
  <si>
    <t xml:space="preserve">Культура, кинематография </t>
  </si>
  <si>
    <t>Непрограммные расходы</t>
  </si>
  <si>
    <t>Культура, кинематография</t>
  </si>
  <si>
    <t>Резервные средства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</si>
  <si>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</si>
  <si>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</si>
  <si>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Другие вопросыв области национальной безопасности и правоохранительной деятельности</t>
  </si>
  <si>
    <t>Общеэкономические  вопросы</t>
  </si>
  <si>
    <t>Коммунальное хозяйство</t>
  </si>
  <si>
    <t xml:space="preserve">Ведомственная структура расходов бюджета </t>
  </si>
  <si>
    <t xml:space="preserve">Иные выплаты персоналу государственных(муниципальных) органов,за исключением фонда оплаты труда </t>
  </si>
  <si>
    <t>Прочая закупка товаров,работ и услуг для обеспечения государственных(муниципальных )нужд</t>
  </si>
  <si>
    <t>Иные выплаты персоналу казенных учреждений, за исключением фонда оплаты труда</t>
  </si>
  <si>
    <t>00</t>
  </si>
  <si>
    <t xml:space="preserve">Иные межбюджетные трансферты </t>
  </si>
  <si>
    <t>Пособия, компенсации  и иные социальные  выплаты гражданам , кроме публичных нормативных обязательств</t>
  </si>
  <si>
    <t>Иные бюджетные ассигнования</t>
  </si>
  <si>
    <t>Иные закупки товаров,работ и услуг для обеспечения государственных(муниципальных )нужд</t>
  </si>
  <si>
    <t>Расходы на выплату персоналу казенных учреждений</t>
  </si>
  <si>
    <t>Социальное обеспечение и иные выплаты населению</t>
  </si>
  <si>
    <t>Социальные  выплаты гражданам , кроме публичных нормативных социальных выплат</t>
  </si>
  <si>
    <t>6000000000</t>
  </si>
  <si>
    <t>6000007050</t>
  </si>
  <si>
    <t>Уплата налогов,сборов и иных платежей</t>
  </si>
  <si>
    <t>0700000000</t>
  </si>
  <si>
    <t>Дорожное хозяйство (дорожные фонды)</t>
  </si>
  <si>
    <t>0500000000</t>
  </si>
  <si>
    <t>0510000000</t>
  </si>
  <si>
    <t>0520000000</t>
  </si>
  <si>
    <t>01</t>
  </si>
  <si>
    <t>Жилищное хозяйство</t>
  </si>
  <si>
    <t>Подпрограмма 1 «Содержание уличного освещения»</t>
  </si>
  <si>
    <t>Подпрограмма 1.«Развитие культуры"</t>
  </si>
  <si>
    <t>Дорожное хозяйство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</si>
  <si>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</si>
  <si>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</si>
  <si>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обеспечения государственных (муниципальных) нужд</t>
  </si>
  <si>
    <t>к    решению Совета депутатов</t>
  </si>
  <si>
    <t>к   решению Совета</t>
  </si>
  <si>
    <t>Другие вопросы в области национальной экономики</t>
  </si>
  <si>
    <t>Физическая культура и спорт</t>
  </si>
  <si>
    <t>Физическая культура</t>
  </si>
  <si>
    <t>муниципального образования сельское поселение Мулымья</t>
  </si>
  <si>
    <t>Администрация сельское поселение Мулымья</t>
  </si>
  <si>
    <t>Расходы на обеспечение функций органами местного самоуправлени</t>
  </si>
  <si>
    <t xml:space="preserve">Муниципальная программа "Развитие культуры,молодежной политики,физической культуры и спорта в сельском поселении Мулымья на 2016 годы </t>
  </si>
  <si>
    <t>Муниципальная программа "Развитие культуры,молодежной политики,физической культуры и спорта в сельском поселении Мулымья на 2016 год"</t>
  </si>
  <si>
    <t>Подпрограмма 2. «Развитие молодежной политики»</t>
  </si>
  <si>
    <t>0230000000</t>
  </si>
  <si>
    <t xml:space="preserve">Муниципальная программа «Благоустройство  муниципального образования сельского поселения Мулымья  на 2014-2016 годы и период до 2020 года» </t>
  </si>
  <si>
    <t>0210000000</t>
  </si>
  <si>
    <t>0210100000</t>
  </si>
  <si>
    <t>0210176100</t>
  </si>
  <si>
    <t>Подпрограмма 3 «Санитарная очистка сельского поселения Мулымья»</t>
  </si>
  <si>
    <t>0400000000</t>
  </si>
  <si>
    <t>0400274190</t>
  </si>
  <si>
    <t>0400374190</t>
  </si>
  <si>
    <t>0100982300</t>
  </si>
  <si>
    <t>01009S2300</t>
  </si>
  <si>
    <t>6000002190</t>
  </si>
  <si>
    <t>Уплат налога на имущество организаций и земельного налога</t>
  </si>
  <si>
    <t>Иные межбюджетные трансферты</t>
  </si>
  <si>
    <t>Расходы на  выплаты персоналу государственных(муниципальных) органов</t>
  </si>
  <si>
    <t>Фонд оплаты труда государственных(муниципальных) органов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</si>
  <si>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</si>
  <si>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Фонд оплаты труда государственных(муниципальных) органов.</t>
  </si>
  <si>
    <t>Уплата налогов, сборов и иных платежей</t>
  </si>
  <si>
    <t xml:space="preserve">Уплата прочих налогов, сборов </t>
  </si>
  <si>
    <t>Расходы на выплаты персоналу государственных(муниципальных) органов</t>
  </si>
  <si>
    <t>Закупка товаров, работ,услуг в сфере информационно-коммуникационных технологий</t>
  </si>
  <si>
    <t>Фонд оплаты труда казенных учреждений.</t>
  </si>
  <si>
    <t>Закупка товаров, работ , услуг в сфере информационно-коммуникационных технологий</t>
  </si>
  <si>
    <t xml:space="preserve">Уплата прочих налогов,сборов </t>
  </si>
  <si>
    <t>Капитальный ремонт  государственного жилищного фонда субъектов РФ  и муниципального жилищного фонда</t>
  </si>
  <si>
    <t>Муниципальная программа "Профилактика терроризма и экстремизма в сельском поселении Мулымья на 2014-2016 годы и на период до 2020 года"</t>
  </si>
  <si>
    <t xml:space="preserve">Муниципальная программа «Содержание и текущий ремонт внутрипоселковых дорог   сельского поселения Мулымья на 2014-2016 годы и на период до 2020 года» 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</si>
  <si>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</si>
  <si>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 ) органами , казенными учреждениями,органами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</si>
  <si>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</si>
  <si>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Осуществление полномочий по государственной регистрации актов гражданского состояния (бюджет автономного округа)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</si>
  <si>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</si>
  <si>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</si>
  <si>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</si>
  <si>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Мероприятия по содействию трудоустройства граждан (бюджет округа)</t>
  </si>
  <si>
    <t>Основное мероприятие «Ремонт и  зимнее-летнее содержание дорог»</t>
  </si>
  <si>
    <t>Основное мероприятие «Безопасность дорожного движения»</t>
  </si>
  <si>
    <t>0200000000</t>
  </si>
  <si>
    <t>Основное мероприятие "Организация освещения улиц"</t>
  </si>
  <si>
    <t xml:space="preserve">Уличное освещение </t>
  </si>
  <si>
    <t>Основное мероприятие "Улучшение экологической обстановки на территории поселения"</t>
  </si>
  <si>
    <t>0230176500</t>
  </si>
  <si>
    <t>Подпрограмма 4 "Прочее благоустройство"</t>
  </si>
  <si>
    <t>0240000000</t>
  </si>
  <si>
    <t>Основное мероприятие "Создание благоприятных условий для проживания и отдыха жителей сельского поселения Мулымья"</t>
  </si>
  <si>
    <t>Создание благоприятных условий для проживания и отдыха жителей</t>
  </si>
  <si>
    <t>Другие вопросы в области жилищно-коммунального хозяйства</t>
  </si>
  <si>
    <t>05</t>
  </si>
  <si>
    <t>Основное мероприятие "Расходы на обеспечение деятельности учреждения"</t>
  </si>
  <si>
    <t>0520100590</t>
  </si>
  <si>
    <t>0510100000</t>
  </si>
  <si>
    <t>0510100590</t>
  </si>
  <si>
    <t>Дополнительное пенсионное обеспечение отдельных категорий граждан за счет средств бюджета поселения</t>
  </si>
  <si>
    <t>Муниципальная программа «Организация деятельности администрации сельского поселения Мулымья
на 2017 год и на период до 2020 года»</t>
  </si>
  <si>
    <t>Глава (высшее должностное лицо) муниципального образования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</si>
  <si>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
и переданных в установленном порядке отдельных государственных полномочий"</t>
  </si>
  <si>
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</si>
  <si>
    <t>Осуществление полномочий по государственной регистрации актов гражданского состояния (Федеральный бюджет)</t>
  </si>
  <si>
    <t>Основное мероприятие «Формирование электронной администрации»</t>
  </si>
  <si>
    <t>Муниципальная программа «Капитальный ремонт жилищного фонда сельского поселения Мулымья на 2017-2020 годы»</t>
  </si>
  <si>
    <t>Закупка товаров, работ, услуг в целях капитального ремонта государственного (муниципального) имущества</t>
  </si>
  <si>
    <t>Уплата иных платежей</t>
  </si>
  <si>
    <t>0510300000</t>
  </si>
  <si>
    <t>0510300590</t>
  </si>
  <si>
    <t>Основное мероприятий "Обеспечение социальных гарантий и компенсаций работникам администрации поселения"</t>
  </si>
  <si>
    <t>Приложение № 8</t>
  </si>
  <si>
    <t>Основное мероприятие «Сохранение, развитие, популяризация традиций культуры»</t>
  </si>
  <si>
    <t>6000082440</t>
  </si>
  <si>
    <t xml:space="preserve">Мероприятия по содействию трудоустройства граждан </t>
  </si>
  <si>
    <t>60000S2440</t>
  </si>
  <si>
    <t>Расходы, направленные на реализацию указов Президента Российской Федерации (софинансирование)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</si>
  <si>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 выполнения отдельных полномочий</t>
  </si>
  <si>
    <t xml:space="preserve">депутатов </t>
  </si>
  <si>
    <t xml:space="preserve">Расходы, направлденные на реализацию указов Президента Российской Федерации </t>
  </si>
  <si>
    <t xml:space="preserve">Муниципальная программа «Организация деятельности администрации сельского поселения Мулымья
на 2018 год и на плановый период 2019 и 2020 годы»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</si>
  <si>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</si>
  <si>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ЧС и стихийных бедствий</t>
  </si>
  <si>
    <t>60000S2590</t>
  </si>
  <si>
    <t>Расходы на реализацию полномочий в сфере жилищно-коммунального комплекса (бюджет района)</t>
  </si>
  <si>
    <t>6000082590</t>
  </si>
  <si>
    <t>Расходы на реализацию полномочий в сфере жилищно-коммунального комплекса (бюджет автономного округа)</t>
  </si>
  <si>
    <t>0241000000</t>
  </si>
  <si>
    <t>0700100000</t>
  </si>
  <si>
    <t>0700102030</t>
  </si>
  <si>
    <t>0700102040</t>
  </si>
  <si>
    <t>0700102400</t>
  </si>
  <si>
    <t>0700151180</t>
  </si>
  <si>
    <t>0700159300</t>
  </si>
  <si>
    <t>07001D9300</t>
  </si>
  <si>
    <t>0700185060</t>
  </si>
  <si>
    <t>07001S5060</t>
  </si>
  <si>
    <t>0700500000</t>
  </si>
  <si>
    <t>0700502400</t>
  </si>
  <si>
    <t>0700270220</t>
  </si>
  <si>
    <t>0700200000</t>
  </si>
  <si>
    <t>0800003520</t>
  </si>
  <si>
    <t>0800000000</t>
  </si>
  <si>
    <t>0240176500</t>
  </si>
  <si>
    <t>Распределение бюджетных ассигнований по разделам и подразделам классификации расходов бюджета муниципального образования селськое поселение Мулымья на 2019 год</t>
  </si>
  <si>
    <t xml:space="preserve"> 2019 год (рублей)</t>
  </si>
  <si>
    <t>на 2019 год</t>
  </si>
  <si>
    <t>Сумма на 2019 год ( рублей)</t>
  </si>
  <si>
    <t>0700S02040</t>
  </si>
  <si>
    <t>Иные межбюджетные трансферты (Софинансирование)</t>
  </si>
  <si>
    <t>№ 08 от 02.11.2018г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</si>
</sst>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"/>
    <numFmt numFmtId="166" formatCode="0000000"/>
    <numFmt numFmtId="167" formatCode="0.0"/>
    <numFmt numFmtId="168" formatCode="#,##0.0"/>
  </numFmts>
  <fonts count="18" x14ac:knownFonts="1">
    <font>
      <sz val="10"/>
      <name val="Times New Roman CYR"/>
      <charset val="204"/>
    </font>
    <font>
      <sz val="10"/>
      <name val="Times New Roman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sz val="10"/>
      <name val="Cambria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i/>
      <sz val="10"/>
      <name val="Times New Roman Cyr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154">
    <xf numFmtId="0" fontId="0" fillId="0" borderId="0" xfId="0"/>
    <xf numFmtId="0" fontId="4" fillId="0" borderId="0" xfId="3" applyNumberFormat="1" applyFont="1" applyFill="1" applyAlignment="1" applyProtection="1">
      <protection hidden="1"/>
    </xf>
    <xf numFmtId="0" fontId="5" fillId="0" borderId="0" xfId="3" applyFont="1"/>
    <xf numFmtId="0" fontId="5" fillId="0" borderId="0" xfId="3" applyNumberFormat="1" applyFont="1" applyFill="1" applyAlignment="1" applyProtection="1">
      <protection hidden="1"/>
    </xf>
    <xf numFmtId="0" fontId="7" fillId="0" borderId="0" xfId="3" applyFont="1"/>
    <xf numFmtId="0" fontId="5" fillId="0" borderId="1" xfId="3" applyNumberFormat="1" applyFont="1" applyFill="1" applyBorder="1" applyAlignment="1" applyProtection="1">
      <alignment horizontal="center" vertical="center"/>
      <protection hidden="1"/>
    </xf>
    <xf numFmtId="164" fontId="5" fillId="0" borderId="1" xfId="3" applyNumberFormat="1" applyFont="1" applyFill="1" applyBorder="1" applyAlignment="1" applyProtection="1">
      <alignment wrapText="1"/>
      <protection hidden="1"/>
    </xf>
    <xf numFmtId="165" fontId="5" fillId="0" borderId="1" xfId="3" applyNumberFormat="1" applyFont="1" applyFill="1" applyBorder="1" applyAlignment="1" applyProtection="1">
      <alignment wrapText="1"/>
      <protection hidden="1"/>
    </xf>
    <xf numFmtId="165" fontId="5" fillId="0" borderId="1" xfId="3" applyNumberFormat="1" applyFont="1" applyFill="1" applyBorder="1" applyAlignment="1" applyProtection="1">
      <protection hidden="1"/>
    </xf>
    <xf numFmtId="0" fontId="5" fillId="0" borderId="0" xfId="3" applyFont="1" applyFill="1"/>
    <xf numFmtId="168" fontId="5" fillId="0" borderId="0" xfId="3" applyNumberFormat="1" applyFont="1"/>
    <xf numFmtId="164" fontId="8" fillId="0" borderId="1" xfId="3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0" fontId="5" fillId="0" borderId="0" xfId="2" applyFont="1" applyProtection="1">
      <protection hidden="1"/>
    </xf>
    <xf numFmtId="0" fontId="5" fillId="0" borderId="0" xfId="2" applyFont="1"/>
    <xf numFmtId="0" fontId="6" fillId="0" borderId="0" xfId="2" applyFont="1"/>
    <xf numFmtId="0" fontId="8" fillId="0" borderId="0" xfId="2" applyFont="1"/>
    <xf numFmtId="165" fontId="6" fillId="0" borderId="1" xfId="2" applyNumberFormat="1" applyFont="1" applyFill="1" applyBorder="1" applyAlignment="1" applyProtection="1">
      <alignment wrapText="1"/>
      <protection hidden="1"/>
    </xf>
    <xf numFmtId="0" fontId="4" fillId="0" borderId="0" xfId="2" applyFont="1"/>
    <xf numFmtId="165" fontId="7" fillId="0" borderId="1" xfId="2" applyNumberFormat="1" applyFont="1" applyFill="1" applyBorder="1" applyAlignment="1" applyProtection="1">
      <alignment wrapText="1"/>
      <protection hidden="1"/>
    </xf>
    <xf numFmtId="165" fontId="9" fillId="0" borderId="1" xfId="2" applyNumberFormat="1" applyFont="1" applyFill="1" applyBorder="1" applyAlignment="1" applyProtection="1">
      <alignment wrapText="1"/>
      <protection hidden="1"/>
    </xf>
    <xf numFmtId="165" fontId="10" fillId="0" borderId="1" xfId="2" applyNumberFormat="1" applyFont="1" applyFill="1" applyBorder="1" applyAlignment="1" applyProtection="1">
      <alignment wrapText="1"/>
      <protection hidden="1"/>
    </xf>
    <xf numFmtId="0" fontId="5" fillId="0" borderId="0" xfId="2" applyFont="1" applyAlignment="1"/>
    <xf numFmtId="0" fontId="7" fillId="0" borderId="0" xfId="2" applyFont="1"/>
    <xf numFmtId="0" fontId="5" fillId="0" borderId="0" xfId="2" applyFont="1" applyAlignment="1" applyProtection="1">
      <protection hidden="1"/>
    </xf>
    <xf numFmtId="168" fontId="5" fillId="0" borderId="0" xfId="3" applyNumberFormat="1" applyFont="1" applyFill="1"/>
    <xf numFmtId="168" fontId="7" fillId="0" borderId="0" xfId="2" applyNumberFormat="1" applyFont="1"/>
    <xf numFmtId="0" fontId="7" fillId="0" borderId="2" xfId="2" applyNumberFormat="1" applyFont="1" applyFill="1" applyBorder="1" applyAlignment="1" applyProtection="1">
      <alignment horizontal="center" vertical="center"/>
      <protection hidden="1"/>
    </xf>
    <xf numFmtId="0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2" applyNumberFormat="1" applyFont="1" applyFill="1" applyBorder="1" applyAlignment="1" applyProtection="1">
      <alignment horizontal="centerContinuous" vertical="center"/>
      <protection hidden="1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2" applyFont="1" applyBorder="1" applyAlignment="1">
      <alignment horizontal="center" vertical="center"/>
    </xf>
    <xf numFmtId="0" fontId="7" fillId="0" borderId="9" xfId="2" applyNumberFormat="1" applyFont="1" applyFill="1" applyBorder="1" applyAlignment="1" applyProtection="1">
      <alignment horizontal="center" vertical="center"/>
      <protection hidden="1"/>
    </xf>
    <xf numFmtId="164" fontId="4" fillId="2" borderId="1" xfId="3" applyNumberFormat="1" applyFont="1" applyFill="1" applyBorder="1" applyAlignment="1" applyProtection="1">
      <alignment wrapText="1"/>
      <protection hidden="1"/>
    </xf>
    <xf numFmtId="49" fontId="5" fillId="0" borderId="1" xfId="3" applyNumberFormat="1" applyFont="1" applyFill="1" applyBorder="1" applyAlignment="1" applyProtection="1">
      <alignment horizontal="right" wrapText="1"/>
      <protection hidden="1"/>
    </xf>
    <xf numFmtId="165" fontId="5" fillId="0" borderId="1" xfId="3" applyNumberFormat="1" applyFont="1" applyFill="1" applyBorder="1" applyAlignment="1" applyProtection="1">
      <alignment horizontal="right" wrapText="1"/>
      <protection hidden="1"/>
    </xf>
    <xf numFmtId="168" fontId="5" fillId="0" borderId="1" xfId="3" applyNumberFormat="1" applyFont="1" applyFill="1" applyBorder="1" applyAlignment="1" applyProtection="1">
      <protection hidden="1"/>
    </xf>
    <xf numFmtId="168" fontId="8" fillId="2" borderId="1" xfId="3" applyNumberFormat="1" applyFont="1" applyFill="1" applyBorder="1" applyAlignment="1" applyProtection="1">
      <protection hidden="1"/>
    </xf>
    <xf numFmtId="168" fontId="8" fillId="0" borderId="1" xfId="3" applyNumberFormat="1" applyFont="1" applyFill="1" applyBorder="1" applyAlignment="1" applyProtection="1">
      <protection hidden="1"/>
    </xf>
    <xf numFmtId="168" fontId="5" fillId="0" borderId="1" xfId="3" applyNumberFormat="1" applyFont="1" applyFill="1" applyBorder="1" applyAlignment="1"/>
    <xf numFmtId="0" fontId="5" fillId="0" borderId="10" xfId="3" applyNumberFormat="1" applyFont="1" applyFill="1" applyBorder="1" applyAlignment="1" applyProtection="1">
      <alignment horizontal="center" vertical="center"/>
      <protection hidden="1"/>
    </xf>
    <xf numFmtId="0" fontId="5" fillId="0" borderId="11" xfId="3" applyNumberFormat="1" applyFont="1" applyFill="1" applyBorder="1" applyAlignment="1" applyProtection="1">
      <alignment horizontal="center" vertical="center"/>
      <protection hidden="1"/>
    </xf>
    <xf numFmtId="0" fontId="5" fillId="0" borderId="11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3" applyNumberFormat="1" applyFont="1" applyFill="1" applyBorder="1" applyAlignment="1" applyProtection="1">
      <alignment horizontal="center" vertical="center"/>
      <protection hidden="1"/>
    </xf>
    <xf numFmtId="0" fontId="5" fillId="0" borderId="14" xfId="3" applyNumberFormat="1" applyFont="1" applyFill="1" applyBorder="1" applyAlignment="1" applyProtection="1">
      <alignment horizontal="center" vertical="center"/>
      <protection hidden="1"/>
    </xf>
    <xf numFmtId="0" fontId="4" fillId="2" borderId="13" xfId="3" applyNumberFormat="1" applyFont="1" applyFill="1" applyBorder="1" applyAlignment="1" applyProtection="1">
      <alignment wrapText="1"/>
      <protection hidden="1"/>
    </xf>
    <xf numFmtId="0" fontId="5" fillId="0" borderId="13" xfId="3" applyNumberFormat="1" applyFont="1" applyFill="1" applyBorder="1" applyAlignment="1" applyProtection="1">
      <alignment wrapText="1"/>
      <protection hidden="1"/>
    </xf>
    <xf numFmtId="168" fontId="5" fillId="0" borderId="14" xfId="3" applyNumberFormat="1" applyFont="1" applyFill="1" applyBorder="1" applyAlignment="1"/>
    <xf numFmtId="168" fontId="5" fillId="0" borderId="14" xfId="3" applyNumberFormat="1" applyFont="1" applyFill="1" applyBorder="1" applyAlignment="1" applyProtection="1">
      <protection hidden="1"/>
    </xf>
    <xf numFmtId="0" fontId="8" fillId="0" borderId="13" xfId="3" applyNumberFormat="1" applyFont="1" applyFill="1" applyBorder="1" applyAlignment="1" applyProtection="1">
      <alignment wrapText="1"/>
      <protection hidden="1"/>
    </xf>
    <xf numFmtId="168" fontId="8" fillId="0" borderId="14" xfId="3" applyNumberFormat="1" applyFont="1" applyFill="1" applyBorder="1" applyAlignment="1"/>
    <xf numFmtId="168" fontId="8" fillId="0" borderId="14" xfId="3" applyNumberFormat="1" applyFont="1" applyFill="1" applyBorder="1" applyAlignment="1" applyProtection="1">
      <protection hidden="1"/>
    </xf>
    <xf numFmtId="168" fontId="5" fillId="0" borderId="0" xfId="2" applyNumberFormat="1" applyFont="1"/>
    <xf numFmtId="168" fontId="6" fillId="0" borderId="0" xfId="2" applyNumberFormat="1" applyFont="1" applyFill="1" applyBorder="1" applyAlignment="1" applyProtection="1">
      <protection hidden="1"/>
    </xf>
    <xf numFmtId="168" fontId="6" fillId="0" borderId="1" xfId="2" applyNumberFormat="1" applyFont="1" applyFill="1" applyBorder="1" applyAlignment="1" applyProtection="1">
      <protection hidden="1"/>
    </xf>
    <xf numFmtId="0" fontId="8" fillId="0" borderId="0" xfId="3" applyFont="1"/>
    <xf numFmtId="165" fontId="8" fillId="0" borderId="1" xfId="3" applyNumberFormat="1" applyFont="1" applyFill="1" applyBorder="1" applyAlignment="1" applyProtection="1">
      <alignment horizontal="right" wrapText="1"/>
      <protection hidden="1"/>
    </xf>
    <xf numFmtId="49" fontId="8" fillId="0" borderId="1" xfId="3" applyNumberFormat="1" applyFont="1" applyFill="1" applyBorder="1" applyAlignment="1" applyProtection="1">
      <alignment horizontal="right" wrapText="1"/>
      <protection hidden="1"/>
    </xf>
    <xf numFmtId="165" fontId="8" fillId="0" borderId="1" xfId="3" applyNumberFormat="1" applyFont="1" applyFill="1" applyBorder="1" applyAlignment="1" applyProtection="1">
      <protection hidden="1"/>
    </xf>
    <xf numFmtId="0" fontId="1" fillId="0" borderId="13" xfId="3" applyNumberFormat="1" applyFont="1" applyFill="1" applyBorder="1" applyAlignment="1" applyProtection="1">
      <alignment wrapText="1"/>
      <protection hidden="1"/>
    </xf>
    <xf numFmtId="164" fontId="1" fillId="0" borderId="1" xfId="3" applyNumberFormat="1" applyFont="1" applyFill="1" applyBorder="1" applyAlignment="1" applyProtection="1">
      <alignment wrapText="1"/>
      <protection hidden="1"/>
    </xf>
    <xf numFmtId="165" fontId="1" fillId="0" borderId="1" xfId="3" applyNumberFormat="1" applyFont="1" applyFill="1" applyBorder="1" applyAlignment="1" applyProtection="1">
      <alignment wrapText="1"/>
      <protection hidden="1"/>
    </xf>
    <xf numFmtId="165" fontId="1" fillId="0" borderId="1" xfId="3" applyNumberFormat="1" applyFont="1" applyFill="1" applyBorder="1" applyAlignment="1" applyProtection="1">
      <protection hidden="1"/>
    </xf>
    <xf numFmtId="168" fontId="8" fillId="2" borderId="14" xfId="3" applyNumberFormat="1" applyFont="1" applyFill="1" applyBorder="1" applyAlignment="1" applyProtection="1">
      <protection hidden="1"/>
    </xf>
    <xf numFmtId="168" fontId="1" fillId="0" borderId="14" xfId="3" applyNumberFormat="1" applyFont="1" applyFill="1" applyBorder="1" applyAlignment="1" applyProtection="1">
      <protection hidden="1"/>
    </xf>
    <xf numFmtId="0" fontId="11" fillId="0" borderId="13" xfId="3" applyNumberFormat="1" applyFont="1" applyFill="1" applyBorder="1" applyAlignment="1" applyProtection="1">
      <alignment wrapText="1"/>
      <protection hidden="1"/>
    </xf>
    <xf numFmtId="168" fontId="1" fillId="0" borderId="1" xfId="3" applyNumberFormat="1" applyFont="1" applyFill="1" applyBorder="1" applyAlignment="1" applyProtection="1">
      <protection hidden="1"/>
    </xf>
    <xf numFmtId="168" fontId="11" fillId="0" borderId="1" xfId="3" applyNumberFormat="1" applyFont="1" applyFill="1" applyBorder="1" applyAlignment="1" applyProtection="1">
      <protection hidden="1"/>
    </xf>
    <xf numFmtId="164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protection hidden="1"/>
    </xf>
    <xf numFmtId="168" fontId="12" fillId="0" borderId="1" xfId="3" applyNumberFormat="1" applyFont="1" applyFill="1" applyBorder="1" applyAlignment="1" applyProtection="1">
      <protection hidden="1"/>
    </xf>
    <xf numFmtId="0" fontId="0" fillId="0" borderId="13" xfId="3" applyNumberFormat="1" applyFont="1" applyFill="1" applyBorder="1" applyAlignment="1" applyProtection="1">
      <alignment wrapText="1"/>
      <protection hidden="1"/>
    </xf>
    <xf numFmtId="168" fontId="13" fillId="0" borderId="14" xfId="3" applyNumberFormat="1" applyFont="1" applyFill="1" applyBorder="1" applyAlignment="1"/>
    <xf numFmtId="49" fontId="11" fillId="0" borderId="1" xfId="3" applyNumberFormat="1" applyFont="1" applyFill="1" applyBorder="1" applyAlignment="1" applyProtection="1">
      <alignment horizontal="right" wrapText="1"/>
      <protection hidden="1"/>
    </xf>
    <xf numFmtId="0" fontId="8" fillId="0" borderId="0" xfId="3" applyNumberFormat="1" applyFont="1" applyFill="1" applyBorder="1" applyAlignment="1" applyProtection="1">
      <alignment wrapText="1"/>
      <protection hidden="1"/>
    </xf>
    <xf numFmtId="164" fontId="8" fillId="0" borderId="0" xfId="3" applyNumberFormat="1" applyFont="1" applyFill="1" applyBorder="1" applyAlignment="1" applyProtection="1">
      <alignment wrapText="1"/>
      <protection hidden="1"/>
    </xf>
    <xf numFmtId="165" fontId="8" fillId="0" borderId="0" xfId="3" applyNumberFormat="1" applyFont="1" applyFill="1" applyBorder="1" applyAlignment="1" applyProtection="1">
      <alignment wrapText="1"/>
      <protection hidden="1"/>
    </xf>
    <xf numFmtId="168" fontId="8" fillId="0" borderId="0" xfId="3" applyNumberFormat="1" applyFont="1" applyFill="1" applyBorder="1" applyAlignment="1"/>
    <xf numFmtId="0" fontId="8" fillId="0" borderId="0" xfId="3" applyFont="1" applyFill="1" applyBorder="1"/>
    <xf numFmtId="0" fontId="1" fillId="0" borderId="0" xfId="3" applyNumberFormat="1" applyFont="1" applyFill="1" applyBorder="1" applyAlignment="1" applyProtection="1">
      <alignment wrapText="1"/>
      <protection hidden="1"/>
    </xf>
    <xf numFmtId="164" fontId="5" fillId="0" borderId="0" xfId="3" applyNumberFormat="1" applyFont="1" applyFill="1" applyBorder="1" applyAlignment="1" applyProtection="1">
      <alignment wrapText="1"/>
      <protection hidden="1"/>
    </xf>
    <xf numFmtId="165" fontId="5" fillId="0" borderId="0" xfId="3" applyNumberFormat="1" applyFont="1" applyFill="1" applyBorder="1" applyAlignment="1" applyProtection="1">
      <alignment wrapText="1"/>
      <protection hidden="1"/>
    </xf>
    <xf numFmtId="165" fontId="5" fillId="0" borderId="0" xfId="3" applyNumberFormat="1" applyFont="1" applyFill="1" applyBorder="1" applyAlignment="1" applyProtection="1">
      <protection hidden="1"/>
    </xf>
    <xf numFmtId="168" fontId="5" fillId="0" borderId="0" xfId="3" applyNumberFormat="1" applyFont="1" applyFill="1" applyBorder="1" applyAlignment="1"/>
    <xf numFmtId="0" fontId="5" fillId="0" borderId="0" xfId="3" applyFont="1" applyFill="1" applyBorder="1"/>
    <xf numFmtId="0" fontId="5" fillId="0" borderId="1" xfId="3" applyNumberFormat="1" applyFont="1" applyFill="1" applyBorder="1" applyAlignment="1" applyProtection="1">
      <alignment wrapText="1"/>
      <protection hidden="1"/>
    </xf>
    <xf numFmtId="0" fontId="6" fillId="3" borderId="15" xfId="2" applyNumberFormat="1" applyFont="1" applyFill="1" applyBorder="1" applyAlignment="1" applyProtection="1">
      <alignment horizontal="left"/>
      <protection hidden="1"/>
    </xf>
    <xf numFmtId="168" fontId="6" fillId="3" borderId="16" xfId="2" applyNumberFormat="1" applyFont="1" applyFill="1" applyBorder="1" applyAlignment="1" applyProtection="1">
      <alignment vertical="center"/>
      <protection hidden="1"/>
    </xf>
    <xf numFmtId="0" fontId="6" fillId="0" borderId="1" xfId="2" applyNumberFormat="1" applyFont="1" applyFill="1" applyBorder="1" applyAlignment="1" applyProtection="1">
      <alignment wrapText="1"/>
      <protection hidden="1"/>
    </xf>
    <xf numFmtId="0" fontId="7" fillId="0" borderId="1" xfId="2" applyNumberFormat="1" applyFont="1" applyFill="1" applyBorder="1" applyAlignment="1" applyProtection="1">
      <alignment wrapText="1"/>
      <protection hidden="1"/>
    </xf>
    <xf numFmtId="168" fontId="7" fillId="0" borderId="1" xfId="2" applyNumberFormat="1" applyFont="1" applyBorder="1"/>
    <xf numFmtId="0" fontId="9" fillId="0" borderId="1" xfId="2" applyNumberFormat="1" applyFont="1" applyFill="1" applyBorder="1" applyAlignment="1" applyProtection="1">
      <alignment wrapText="1"/>
      <protection hidden="1"/>
    </xf>
    <xf numFmtId="168" fontId="9" fillId="0" borderId="1" xfId="2" applyNumberFormat="1" applyFont="1" applyBorder="1"/>
    <xf numFmtId="0" fontId="10" fillId="0" borderId="1" xfId="2" applyNumberFormat="1" applyFont="1" applyFill="1" applyBorder="1" applyAlignment="1" applyProtection="1">
      <alignment wrapText="1"/>
      <protection hidden="1"/>
    </xf>
    <xf numFmtId="168" fontId="10" fillId="0" borderId="1" xfId="2" applyNumberFormat="1" applyFont="1" applyBorder="1"/>
    <xf numFmtId="168" fontId="10" fillId="0" borderId="1" xfId="2" applyNumberFormat="1" applyFont="1" applyFill="1" applyBorder="1" applyAlignment="1" applyProtection="1">
      <protection hidden="1"/>
    </xf>
    <xf numFmtId="0" fontId="5" fillId="0" borderId="1" xfId="2" applyFont="1" applyBorder="1"/>
    <xf numFmtId="49" fontId="5" fillId="0" borderId="0" xfId="3" applyNumberFormat="1" applyFont="1" applyAlignment="1">
      <alignment wrapText="1"/>
    </xf>
    <xf numFmtId="0" fontId="0" fillId="0" borderId="0" xfId="3" applyNumberFormat="1" applyFont="1" applyFill="1" applyAlignment="1" applyProtection="1">
      <protection hidden="1"/>
    </xf>
    <xf numFmtId="168" fontId="11" fillId="0" borderId="14" xfId="3" applyNumberFormat="1" applyFont="1" applyFill="1" applyBorder="1" applyAlignment="1" applyProtection="1">
      <protection hidden="1"/>
    </xf>
    <xf numFmtId="49" fontId="15" fillId="0" borderId="0" xfId="0" applyNumberFormat="1" applyFont="1" applyAlignment="1">
      <alignment wrapText="1"/>
    </xf>
    <xf numFmtId="168" fontId="16" fillId="0" borderId="1" xfId="3" applyNumberFormat="1" applyFont="1" applyFill="1" applyBorder="1" applyAlignment="1" applyProtection="1">
      <protection hidden="1"/>
    </xf>
    <xf numFmtId="0" fontId="15" fillId="4" borderId="1" xfId="0" applyNumberFormat="1" applyFont="1" applyFill="1" applyBorder="1" applyAlignment="1" applyProtection="1">
      <alignment wrapText="1"/>
    </xf>
    <xf numFmtId="165" fontId="11" fillId="0" borderId="1" xfId="3" applyNumberFormat="1" applyFont="1" applyFill="1" applyBorder="1" applyAlignment="1" applyProtection="1">
      <alignment horizontal="right" wrapText="1"/>
      <protection hidden="1"/>
    </xf>
    <xf numFmtId="168" fontId="11" fillId="0" borderId="14" xfId="3" applyNumberFormat="1" applyFont="1" applyFill="1" applyBorder="1" applyAlignment="1"/>
    <xf numFmtId="0" fontId="11" fillId="0" borderId="0" xfId="3" applyFont="1"/>
    <xf numFmtId="49" fontId="0" fillId="0" borderId="1" xfId="3" applyNumberFormat="1" applyFont="1" applyFill="1" applyBorder="1" applyAlignment="1" applyProtection="1">
      <alignment horizontal="right" wrapText="1"/>
      <protection hidden="1"/>
    </xf>
    <xf numFmtId="0" fontId="5" fillId="0" borderId="0" xfId="3" applyFont="1" applyAlignment="1">
      <alignment horizontal="center"/>
    </xf>
    <xf numFmtId="164" fontId="4" fillId="2" borderId="1" xfId="3" applyNumberFormat="1" applyFont="1" applyFill="1" applyBorder="1" applyAlignment="1" applyProtection="1">
      <alignment horizontal="center" wrapText="1"/>
      <protection hidden="1"/>
    </xf>
    <xf numFmtId="49" fontId="8" fillId="0" borderId="1" xfId="3" applyNumberFormat="1" applyFont="1" applyFill="1" applyBorder="1" applyAlignment="1" applyProtection="1">
      <alignment horizontal="center" wrapText="1"/>
      <protection hidden="1"/>
    </xf>
    <xf numFmtId="49" fontId="5" fillId="0" borderId="1" xfId="3" applyNumberFormat="1" applyFont="1" applyFill="1" applyBorder="1" applyAlignment="1" applyProtection="1">
      <alignment horizontal="center" wrapText="1"/>
      <protection hidden="1"/>
    </xf>
    <xf numFmtId="49" fontId="11" fillId="0" borderId="1" xfId="3" applyNumberFormat="1" applyFont="1" applyFill="1" applyBorder="1" applyAlignment="1" applyProtection="1">
      <alignment horizontal="center" wrapText="1"/>
      <protection hidden="1"/>
    </xf>
    <xf numFmtId="49" fontId="0" fillId="0" borderId="1" xfId="3" applyNumberFormat="1" applyFont="1" applyFill="1" applyBorder="1" applyAlignment="1" applyProtection="1">
      <alignment horizontal="center" wrapText="1"/>
      <protection hidden="1"/>
    </xf>
    <xf numFmtId="49" fontId="1" fillId="0" borderId="1" xfId="3" applyNumberFormat="1" applyFont="1" applyFill="1" applyBorder="1" applyAlignment="1" applyProtection="1">
      <alignment horizontal="center" wrapText="1"/>
      <protection hidden="1"/>
    </xf>
    <xf numFmtId="166" fontId="8" fillId="0" borderId="0" xfId="3" applyNumberFormat="1" applyFont="1" applyFill="1" applyBorder="1" applyAlignment="1" applyProtection="1">
      <alignment horizontal="center"/>
      <protection hidden="1"/>
    </xf>
    <xf numFmtId="166" fontId="5" fillId="0" borderId="0" xfId="3" applyNumberFormat="1" applyFont="1" applyFill="1" applyBorder="1" applyAlignment="1" applyProtection="1">
      <alignment horizontal="center"/>
      <protection hidden="1"/>
    </xf>
    <xf numFmtId="0" fontId="5" fillId="0" borderId="11" xfId="3" applyNumberFormat="1" applyFont="1" applyFill="1" applyBorder="1" applyAlignment="1" applyProtection="1">
      <alignment horizontal="center"/>
      <protection hidden="1"/>
    </xf>
    <xf numFmtId="0" fontId="5" fillId="0" borderId="1" xfId="3" applyNumberFormat="1" applyFont="1" applyFill="1" applyBorder="1" applyAlignment="1" applyProtection="1">
      <alignment horizontal="center"/>
      <protection hidden="1"/>
    </xf>
    <xf numFmtId="168" fontId="7" fillId="0" borderId="1" xfId="2" applyNumberFormat="1" applyFont="1" applyFill="1" applyBorder="1"/>
    <xf numFmtId="167" fontId="7" fillId="0" borderId="1" xfId="2" applyNumberFormat="1" applyFont="1" applyFill="1" applyBorder="1"/>
    <xf numFmtId="0" fontId="5" fillId="0" borderId="0" xfId="2" applyFont="1" applyFill="1"/>
    <xf numFmtId="168" fontId="6" fillId="0" borderId="1" xfId="2" applyNumberFormat="1" applyFont="1" applyFill="1" applyBorder="1"/>
    <xf numFmtId="167" fontId="6" fillId="0" borderId="1" xfId="2" applyNumberFormat="1" applyFont="1" applyFill="1" applyBorder="1"/>
    <xf numFmtId="0" fontId="8" fillId="0" borderId="0" xfId="2" applyFont="1" applyFill="1"/>
    <xf numFmtId="168" fontId="9" fillId="0" borderId="1" xfId="2" applyNumberFormat="1" applyFont="1" applyFill="1" applyBorder="1"/>
    <xf numFmtId="167" fontId="9" fillId="0" borderId="1" xfId="2" applyNumberFormat="1" applyFont="1" applyFill="1" applyBorder="1"/>
    <xf numFmtId="168" fontId="10" fillId="0" borderId="1" xfId="2" applyNumberFormat="1" applyFont="1" applyFill="1" applyBorder="1"/>
    <xf numFmtId="0" fontId="4" fillId="0" borderId="0" xfId="2" applyFont="1" applyFill="1"/>
    <xf numFmtId="0" fontId="5" fillId="0" borderId="0" xfId="2" applyFont="1" applyFill="1" applyBorder="1"/>
    <xf numFmtId="0" fontId="5" fillId="0" borderId="1" xfId="2" applyFont="1" applyFill="1" applyBorder="1"/>
    <xf numFmtId="0" fontId="17" fillId="0" borderId="19" xfId="0" applyFont="1" applyBorder="1" applyAlignment="1">
      <alignment horizontal="left" wrapText="1"/>
    </xf>
    <xf numFmtId="0" fontId="5" fillId="0" borderId="0" xfId="2" applyNumberFormat="1" applyFont="1" applyAlignment="1" applyProtection="1">
      <alignment horizontal="left" wrapText="1"/>
      <protection hidden="1"/>
    </xf>
    <xf numFmtId="0" fontId="5" fillId="0" borderId="0" xfId="3" applyNumberFormat="1" applyFont="1" applyFill="1" applyAlignment="1">
      <alignment wrapText="1"/>
    </xf>
    <xf numFmtId="0" fontId="5" fillId="0" borderId="0" xfId="3" applyNumberFormat="1" applyFont="1" applyAlignment="1">
      <alignment wrapText="1"/>
    </xf>
    <xf numFmtId="165" fontId="1" fillId="0" borderId="1" xfId="3" applyNumberFormat="1" applyFont="1" applyFill="1" applyBorder="1" applyAlignment="1" applyProtection="1">
      <alignment horizontal="right" wrapText="1"/>
      <protection hidden="1"/>
    </xf>
    <xf numFmtId="49" fontId="1" fillId="0" borderId="1" xfId="3" applyNumberFormat="1" applyFont="1" applyFill="1" applyBorder="1" applyAlignment="1" applyProtection="1">
      <alignment horizontal="right" wrapText="1"/>
      <protection hidden="1"/>
    </xf>
    <xf numFmtId="0" fontId="8" fillId="5" borderId="13" xfId="3" applyNumberFormat="1" applyFont="1" applyFill="1" applyBorder="1" applyAlignment="1" applyProtection="1">
      <alignment wrapText="1"/>
      <protection hidden="1"/>
    </xf>
    <xf numFmtId="164" fontId="8" fillId="5" borderId="1" xfId="3" applyNumberFormat="1" applyFont="1" applyFill="1" applyBorder="1" applyAlignment="1" applyProtection="1">
      <alignment wrapText="1"/>
      <protection hidden="1"/>
    </xf>
    <xf numFmtId="165" fontId="8" fillId="5" borderId="1" xfId="3" applyNumberFormat="1" applyFont="1" applyFill="1" applyBorder="1" applyAlignment="1" applyProtection="1">
      <alignment wrapText="1"/>
      <protection hidden="1"/>
    </xf>
    <xf numFmtId="165" fontId="8" fillId="5" borderId="1" xfId="3" applyNumberFormat="1" applyFont="1" applyFill="1" applyBorder="1" applyAlignment="1" applyProtection="1">
      <protection hidden="1"/>
    </xf>
    <xf numFmtId="49" fontId="8" fillId="5" borderId="1" xfId="3" applyNumberFormat="1" applyFont="1" applyFill="1" applyBorder="1" applyAlignment="1" applyProtection="1">
      <alignment horizontal="center" wrapText="1"/>
      <protection hidden="1"/>
    </xf>
    <xf numFmtId="168" fontId="8" fillId="5" borderId="1" xfId="3" applyNumberFormat="1" applyFont="1" applyFill="1" applyBorder="1" applyAlignment="1" applyProtection="1">
      <protection hidden="1"/>
    </xf>
    <xf numFmtId="168" fontId="8" fillId="5" borderId="14" xfId="3" applyNumberFormat="1" applyFont="1" applyFill="1" applyBorder="1" applyAlignment="1" applyProtection="1">
      <protection hidden="1"/>
    </xf>
    <xf numFmtId="0" fontId="5" fillId="5" borderId="0" xfId="3" applyFont="1" applyFill="1"/>
    <xf numFmtId="168" fontId="5" fillId="4" borderId="1" xfId="3" applyNumberFormat="1" applyFont="1" applyFill="1" applyBorder="1" applyAlignment="1" applyProtection="1">
      <protection hidden="1"/>
    </xf>
    <xf numFmtId="0" fontId="6" fillId="3" borderId="17" xfId="2" applyNumberFormat="1" applyFont="1" applyFill="1" applyBorder="1" applyAlignment="1" applyProtection="1">
      <alignment horizontal="center"/>
      <protection hidden="1"/>
    </xf>
    <xf numFmtId="0" fontId="5" fillId="0" borderId="0" xfId="2" applyFont="1" applyAlignment="1" applyProtection="1">
      <alignment horizontal="left"/>
      <protection hidden="1"/>
    </xf>
    <xf numFmtId="0" fontId="6" fillId="0" borderId="18" xfId="2" applyNumberFormat="1" applyFont="1" applyFill="1" applyBorder="1" applyAlignment="1" applyProtection="1">
      <alignment horizontal="center" wrapText="1"/>
      <protection hidden="1"/>
    </xf>
    <xf numFmtId="0" fontId="0" fillId="0" borderId="18" xfId="0" applyBorder="1" applyAlignment="1">
      <alignment wrapText="1"/>
    </xf>
    <xf numFmtId="0" fontId="6" fillId="0" borderId="0" xfId="3" applyNumberFormat="1" applyFont="1" applyFill="1" applyAlignment="1" applyProtection="1">
      <alignment horizontal="center"/>
      <protection hidden="1"/>
    </xf>
  </cellXfs>
  <cellStyles count="5">
    <cellStyle name="Обычный" xfId="0" builtinId="0"/>
    <cellStyle name="Обычный 2" xfId="1"/>
    <cellStyle name="Обычный_Tmp2" xfId="2"/>
    <cellStyle name="Обычный_Tmp7" xfId="3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51" Type="http://schemas.openxmlformats.org/officeDocument/2006/relationships/revisionLog" Target="revisionLog12.xml"/><Relationship Id="rId34" Type="http://schemas.openxmlformats.org/officeDocument/2006/relationships/revisionLog" Target="revisionLog2.xml"/><Relationship Id="rId42" Type="http://schemas.openxmlformats.org/officeDocument/2006/relationships/revisionLog" Target="revisionLog121.xml"/><Relationship Id="rId47" Type="http://schemas.openxmlformats.org/officeDocument/2006/relationships/revisionLog" Target="revisionLog13.xml"/><Relationship Id="rId50" Type="http://schemas.openxmlformats.org/officeDocument/2006/relationships/revisionLog" Target="revisionLog14.xml"/><Relationship Id="rId55" Type="http://schemas.openxmlformats.org/officeDocument/2006/relationships/revisionLog" Target="revisionLog3.xml"/><Relationship Id="rId33" Type="http://schemas.openxmlformats.org/officeDocument/2006/relationships/revisionLog" Target="revisionLog111.xml"/><Relationship Id="rId38" Type="http://schemas.openxmlformats.org/officeDocument/2006/relationships/revisionLog" Target="revisionLog1211.xml"/><Relationship Id="rId46" Type="http://schemas.openxmlformats.org/officeDocument/2006/relationships/revisionLog" Target="revisionLog131.xml"/><Relationship Id="rId41" Type="http://schemas.openxmlformats.org/officeDocument/2006/relationships/revisionLog" Target="revisionLog1311.xml"/><Relationship Id="rId54" Type="http://schemas.openxmlformats.org/officeDocument/2006/relationships/revisionLog" Target="revisionLog1.xml"/><Relationship Id="rId37" Type="http://schemas.openxmlformats.org/officeDocument/2006/relationships/revisionLog" Target="revisionLog12111.xml"/><Relationship Id="rId40" Type="http://schemas.openxmlformats.org/officeDocument/2006/relationships/revisionLog" Target="revisionLog13111.xml"/><Relationship Id="rId45" Type="http://schemas.openxmlformats.org/officeDocument/2006/relationships/revisionLog" Target="revisionLog141.xml"/><Relationship Id="rId53" Type="http://schemas.openxmlformats.org/officeDocument/2006/relationships/revisionLog" Target="revisionLog15.xml"/><Relationship Id="rId36" Type="http://schemas.openxmlformats.org/officeDocument/2006/relationships/revisionLog" Target="revisionLog121111.xml"/><Relationship Id="rId49" Type="http://schemas.openxmlformats.org/officeDocument/2006/relationships/revisionLog" Target="revisionLog151.xml"/><Relationship Id="rId57" Type="http://schemas.openxmlformats.org/officeDocument/2006/relationships/revisionLog" Target="revisionLog5.xml"/><Relationship Id="rId44" Type="http://schemas.openxmlformats.org/officeDocument/2006/relationships/revisionLog" Target="revisionLog1411.xml"/><Relationship Id="rId52" Type="http://schemas.openxmlformats.org/officeDocument/2006/relationships/revisionLog" Target="revisionLog16.xml"/><Relationship Id="rId35" Type="http://schemas.openxmlformats.org/officeDocument/2006/relationships/revisionLog" Target="revisionLog1211111.xml"/><Relationship Id="rId43" Type="http://schemas.openxmlformats.org/officeDocument/2006/relationships/revisionLog" Target="revisionLog14111.xml"/><Relationship Id="rId48" Type="http://schemas.openxmlformats.org/officeDocument/2006/relationships/revisionLog" Target="revisionLog1511.xml"/><Relationship Id="rId56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17EBCBF-5012-4F49-9C94-EF233FC88982}" diskRevisions="1" revisionId="7601" version="29">
  <header guid="{4192DA8B-0FBF-4CCF-9C11-1B80048E5F6D}" dateTime="2018-01-09T15:00:30" maxSheetId="4" userName="127" r:id="rId33" minRId="7436" maxRId="7439">
    <sheetIdMap count="3">
      <sheetId val="2"/>
      <sheetId val="1"/>
      <sheetId val="3"/>
    </sheetIdMap>
  </header>
  <header guid="{C8B03877-9431-409B-995A-DF94F794E029}" dateTime="2018-02-20T11:57:31" maxSheetId="4" userName="128" r:id="rId34">
    <sheetIdMap count="3">
      <sheetId val="2"/>
      <sheetId val="1"/>
      <sheetId val="3"/>
    </sheetIdMap>
  </header>
  <header guid="{B18A007B-51C5-4C42-933F-93BECEF43A12}" dateTime="2018-04-24T08:55:54" maxSheetId="4" userName="127" r:id="rId35">
    <sheetIdMap count="3">
      <sheetId val="2"/>
      <sheetId val="1"/>
      <sheetId val="3"/>
    </sheetIdMap>
  </header>
  <header guid="{38EC1703-67ED-490E-BE3F-D01EFEED220D}" dateTime="2018-10-25T14:23:03" maxSheetId="4" userName="127" r:id="rId36" minRId="7447" maxRId="7448">
    <sheetIdMap count="3">
      <sheetId val="2"/>
      <sheetId val="1"/>
      <sheetId val="3"/>
    </sheetIdMap>
  </header>
  <header guid="{86724DFF-A888-404B-A163-F57B68C07CE9}" dateTime="2018-10-25T14:24:18" maxSheetId="4" userName="127" r:id="rId37" minRId="7452">
    <sheetIdMap count="3">
      <sheetId val="2"/>
      <sheetId val="1"/>
      <sheetId val="3"/>
    </sheetIdMap>
  </header>
  <header guid="{DCFF7CEE-81A9-4D09-B575-1932E3C1BBB4}" dateTime="2018-10-29T08:35:59" maxSheetId="4" userName="127" r:id="rId38" minRId="7459" maxRId="7460">
    <sheetIdMap count="3">
      <sheetId val="2"/>
      <sheetId val="1"/>
      <sheetId val="3"/>
    </sheetIdMap>
  </header>
  <header guid="{0CB7369C-7F2A-4E14-B2EC-56171631287B}" dateTime="2018-10-29T09:14:37" maxSheetId="4" userName="127" r:id="rId39">
    <sheetIdMap count="3">
      <sheetId val="2"/>
      <sheetId val="1"/>
      <sheetId val="3"/>
    </sheetIdMap>
  </header>
  <header guid="{48275738-0C0A-490D-9023-391303DD8286}" dateTime="2018-10-29T09:47:05" maxSheetId="4" userName="127" r:id="rId40" minRId="7464" maxRId="7502">
    <sheetIdMap count="3">
      <sheetId val="2"/>
      <sheetId val="1"/>
      <sheetId val="3"/>
    </sheetIdMap>
  </header>
  <header guid="{4604DA66-919A-4328-90FD-D6A8C9D0CCCF}" dateTime="2018-10-29T09:47:53" maxSheetId="4" userName="127" r:id="rId41" minRId="7506" maxRId="7507">
    <sheetIdMap count="3">
      <sheetId val="2"/>
      <sheetId val="1"/>
      <sheetId val="3"/>
    </sheetIdMap>
  </header>
  <header guid="{5731EEAF-4A6D-4021-AB22-6126054A6E89}" dateTime="2018-10-29T09:58:12" maxSheetId="4" userName="127" r:id="rId42" minRId="7511" maxRId="7512">
    <sheetIdMap count="3">
      <sheetId val="2"/>
      <sheetId val="1"/>
      <sheetId val="3"/>
    </sheetIdMap>
  </header>
  <header guid="{2317B4EC-684E-4A1A-B50C-8C47430955A1}" dateTime="2018-10-29T09:58:28" maxSheetId="4" userName="127" r:id="rId43">
    <sheetIdMap count="3">
      <sheetId val="2"/>
      <sheetId val="1"/>
      <sheetId val="3"/>
    </sheetIdMap>
  </header>
  <header guid="{4EE7C1F1-52BC-43AB-B14B-131107D8F505}" dateTime="2018-10-29T10:16:31" maxSheetId="4" userName="127" r:id="rId44" minRId="7519">
    <sheetIdMap count="3">
      <sheetId val="2"/>
      <sheetId val="1"/>
      <sheetId val="3"/>
    </sheetIdMap>
  </header>
  <header guid="{EB0E0BF9-5A37-4B06-B593-B48CEFACA9AF}" dateTime="2018-10-29T10:25:06" maxSheetId="4" userName="127" r:id="rId45" minRId="7523" maxRId="7528">
    <sheetIdMap count="3">
      <sheetId val="2"/>
      <sheetId val="1"/>
      <sheetId val="3"/>
    </sheetIdMap>
  </header>
  <header guid="{1853E5C4-5CE6-473D-AEFF-0A512B9EB078}" dateTime="2018-10-29T10:36:55" maxSheetId="4" userName="127" r:id="rId46" minRId="7532" maxRId="7534">
    <sheetIdMap count="3">
      <sheetId val="2"/>
      <sheetId val="1"/>
      <sheetId val="3"/>
    </sheetIdMap>
  </header>
  <header guid="{53C52305-51ED-446B-9618-81523A2F5C41}" dateTime="2018-10-29T10:40:08" maxSheetId="4" userName="127" r:id="rId47" minRId="7538" maxRId="7539">
    <sheetIdMap count="3">
      <sheetId val="2"/>
      <sheetId val="1"/>
      <sheetId val="3"/>
    </sheetIdMap>
  </header>
  <header guid="{096A8BBA-B071-404D-BB83-1E07026EF637}" dateTime="2018-10-29T11:14:22" maxSheetId="4" userName="127" r:id="rId48" minRId="7543" maxRId="7546">
    <sheetIdMap count="3">
      <sheetId val="2"/>
      <sheetId val="1"/>
      <sheetId val="3"/>
    </sheetIdMap>
  </header>
  <header guid="{CD7CA3E3-9C08-4F2A-B674-7A0B328E9891}" dateTime="2018-10-29T11:16:55" maxSheetId="4" userName="127" r:id="rId49" minRId="7550" maxRId="7552">
    <sheetIdMap count="3">
      <sheetId val="2"/>
      <sheetId val="1"/>
      <sheetId val="3"/>
    </sheetIdMap>
  </header>
  <header guid="{6FC0CFB1-93FB-46D7-9209-9A4F8DDAC7CF}" dateTime="2018-10-29T11:29:23" maxSheetId="4" userName="127" r:id="rId50" minRId="7556" maxRId="7567">
    <sheetIdMap count="3">
      <sheetId val="2"/>
      <sheetId val="1"/>
      <sheetId val="3"/>
    </sheetIdMap>
  </header>
  <header guid="{82745129-1C4D-4E56-ACB6-40342A803526}" dateTime="2018-10-29T13:26:29" maxSheetId="4" userName="127" r:id="rId51" minRId="7571" maxRId="7572">
    <sheetIdMap count="3">
      <sheetId val="2"/>
      <sheetId val="1"/>
      <sheetId val="3"/>
    </sheetIdMap>
  </header>
  <header guid="{7BF34FA8-CD24-4A1D-80BF-944E5AD96F18}" dateTime="2018-10-29T13:36:25" maxSheetId="4" userName="127" r:id="rId52" minRId="7576" maxRId="7577">
    <sheetIdMap count="3">
      <sheetId val="2"/>
      <sheetId val="1"/>
      <sheetId val="3"/>
    </sheetIdMap>
  </header>
  <header guid="{4DDBEFAD-CF1D-42C7-8695-941F74D6C0AF}" dateTime="2018-10-29T13:39:48" maxSheetId="4" userName="127" r:id="rId53" minRId="7581">
    <sheetIdMap count="3">
      <sheetId val="2"/>
      <sheetId val="1"/>
      <sheetId val="3"/>
    </sheetIdMap>
  </header>
  <header guid="{A296A9A2-F35C-4340-9CE9-B5B35869CA39}" dateTime="2018-10-29T13:43:46" maxSheetId="4" userName="127" r:id="rId54" minRId="7585" maxRId="7587">
    <sheetIdMap count="3">
      <sheetId val="2"/>
      <sheetId val="1"/>
      <sheetId val="3"/>
    </sheetIdMap>
  </header>
  <header guid="{304C775B-58C4-42F2-B613-85F6F3B79EAA}" dateTime="2018-11-06T11:00:43" maxSheetId="4" userName="ZamGlav" r:id="rId55" minRId="7591">
    <sheetIdMap count="3">
      <sheetId val="2"/>
      <sheetId val="1"/>
      <sheetId val="3"/>
    </sheetIdMap>
  </header>
  <header guid="{04A81D5C-28F2-4C62-AF6C-E4F888AE1A33}" dateTime="2018-11-06T11:01:47" maxSheetId="4" userName="ZamGlav" r:id="rId56" minRId="7595">
    <sheetIdMap count="3">
      <sheetId val="2"/>
      <sheetId val="1"/>
      <sheetId val="3"/>
    </sheetIdMap>
  </header>
  <header guid="{E17EBCBF-5012-4F49-9C94-EF233FC88982}" dateTime="2018-11-06T11:10:02" maxSheetId="4" userName="ZamGlav" r:id="rId57">
    <sheetIdMap count="3">
      <sheetId val="2"/>
      <sheetId val="1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7585" sId="1">
    <oc r="E191" t="inlineStr">
      <is>
        <t>6000082440</t>
      </is>
    </oc>
    <nc r="E191" t="inlineStr">
      <is>
        <t>6000000000</t>
      </is>
    </nc>
  </rcc>
  <rcc rId="7586" sId="1">
    <oc r="G172">
      <f>G173+G191+G187+G195</f>
    </oc>
    <nc r="G172">
      <f>G173+G191+G187</f>
    </nc>
  </rcc>
  <rcc rId="7587" sId="1">
    <oc r="G182">
      <f>2802064-245000-400845</f>
    </oc>
    <nc r="G182">
      <f>2802064-245000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7436" sId="1">
    <oc r="E150" t="inlineStr">
      <is>
        <t>0241806500</t>
      </is>
    </oc>
    <nc r="E150" t="inlineStr">
      <is>
        <t>0240176500</t>
      </is>
    </nc>
  </rcc>
  <rcc rId="7437" sId="1">
    <oc r="E151" t="inlineStr">
      <is>
        <t>0241806500</t>
      </is>
    </oc>
    <nc r="E151" t="inlineStr">
      <is>
        <t>0240176500</t>
      </is>
    </nc>
  </rcc>
  <rcc rId="7438" sId="1">
    <oc r="E152" t="inlineStr">
      <is>
        <t>0241806500</t>
      </is>
    </oc>
    <nc r="E152" t="inlineStr">
      <is>
        <t>0240176500</t>
      </is>
    </nc>
  </rcc>
  <rcc rId="7439" sId="1">
    <oc r="E153" t="inlineStr">
      <is>
        <t>0241806500</t>
      </is>
    </oc>
    <nc r="E153" t="inlineStr">
      <is>
        <t>0240176500</t>
      </is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7571" sId="1">
    <oc r="G30">
      <f>G31</f>
    </oc>
    <nc r="G30">
      <f>G31+G32</f>
    </nc>
  </rcc>
  <rcc rId="7572" sId="1" numFmtId="4">
    <oc r="G182">
      <v>2802064</v>
    </oc>
    <nc r="G182">
      <f>2802064-245000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7511" sId="1" numFmtId="4">
    <oc r="G158">
      <v>0</v>
    </oc>
    <nc r="G158">
      <v>600000</v>
    </nc>
  </rcc>
  <rcc rId="7512" sId="1" numFmtId="4">
    <nc r="G78">
      <v>23986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  <rsnm rId="7459" sheetId="2" oldName="[приложение 4, 8.xlsx]Функцион2018" newName="[приложение 4, 8.xlsx]Функцион2019"/>
  <rsnm rId="7460" sheetId="1" oldName="[приложение 4, 8.xlsx]Вед2018" newName="[приложение 4, 8.xlsx]Вед2019"/>
</revisions>
</file>

<file path=xl/revisions/revisionLog12111.xml><?xml version="1.0" encoding="utf-8"?>
<revisions xmlns="http://schemas.openxmlformats.org/spreadsheetml/2006/main" xmlns:r="http://schemas.openxmlformats.org/officeDocument/2006/relationships">
  <rcc rId="7452" sId="2">
    <oc r="A18" t="inlineStr">
      <is>
        <t>Другие вопросыв области национальной безопасности и правоохранительной деятельности</t>
      </is>
    </oc>
    <nc r="A18" t="inlineStr">
      <is>
        <t>Другие вопросы в области национальной безопасности и правоохранительной деятельности</t>
      </is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7447" sId="2">
    <oc r="A5" t="inlineStr">
      <is>
        <t>Распределение бюджетных ассигнований по разделам и подразделам классификации расходов бюджета муниципального образования селськое поселение Мулымья на 2018 год</t>
      </is>
    </oc>
    <nc r="A5" t="inlineStr">
      <is>
        <t>Распределение бюджетных ассигнований по разделам и подразделам классификации расходов бюджета муниципального образования селськое поселение Мулымья на 2019 год</t>
      </is>
    </nc>
  </rcc>
  <rcc rId="7448" sId="2">
    <oc r="D6" t="inlineStr">
      <is>
        <t xml:space="preserve"> 2018 год (рублей)</t>
      </is>
    </oc>
    <nc r="D6" t="inlineStr">
      <is>
        <t xml:space="preserve"> 2019 год (рублей)</t>
      </is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2111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7538" sId="1">
    <oc r="A8" t="inlineStr">
      <is>
        <t>на 2018 год</t>
      </is>
    </oc>
    <nc r="A8" t="inlineStr">
      <is>
        <t>на 2019 год</t>
      </is>
    </nc>
  </rcc>
  <rcc rId="7539" sId="1">
    <oc r="G10" t="inlineStr">
      <is>
        <t>Сумма на 2018 год ( рублей)</t>
      </is>
    </oc>
    <nc r="G10" t="inlineStr">
      <is>
        <t>Сумма на 2019 год ( рублей)</t>
      </is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qref="A79:XFD79">
    <dxf>
      <fill>
        <patternFill patternType="none">
          <bgColor auto="1"/>
        </patternFill>
      </fill>
    </dxf>
  </rfmt>
  <rcc rId="7532" sId="1" numFmtId="4">
    <oc r="G142">
      <v>1400000</v>
    </oc>
    <nc r="G142">
      <v>1600000</v>
    </nc>
  </rcc>
  <rcc rId="7533" sId="1" numFmtId="4">
    <oc r="G147">
      <v>220000</v>
    </oc>
    <nc r="G147">
      <v>358359</v>
    </nc>
  </rcc>
  <rcc rId="7534" sId="1">
    <oc r="G153">
      <f>520000+456050+460000+720000+105300</f>
    </oc>
    <nc r="G153">
      <f>700000+456050+460000+720000+105300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fmt sheetId="1" sqref="G181">
    <dxf>
      <fill>
        <patternFill>
          <bgColor theme="0"/>
        </patternFill>
      </fill>
    </dxf>
  </rfmt>
  <rcc rId="7506" sId="1" numFmtId="4">
    <oc r="G205">
      <v>360000</v>
    </oc>
    <nc r="G205">
      <v>396000</v>
    </nc>
  </rcc>
  <rcc rId="7507" sId="1" numFmtId="4">
    <oc r="G212">
      <v>5000</v>
    </oc>
    <nc r="G212">
      <v>28000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7464" sId="1" numFmtId="4">
    <oc r="G43">
      <v>237400</v>
    </oc>
    <nc r="G43">
      <v>300000</v>
    </nc>
  </rcc>
  <rcc rId="7465" sId="1" numFmtId="4">
    <oc r="G46">
      <v>837700</v>
    </oc>
    <nc r="G46">
      <v>1769400</v>
    </nc>
  </rcc>
  <rcc rId="7466" sId="1" numFmtId="4">
    <oc r="G31">
      <v>291973</v>
    </oc>
    <nc r="G31">
      <v>295000</v>
    </nc>
  </rcc>
  <rcc rId="7467" sId="1" numFmtId="4">
    <oc r="G28">
      <v>5956500</v>
    </oc>
    <nc r="G28">
      <v>6896800</v>
    </nc>
  </rcc>
  <rcc rId="7468" sId="1" numFmtId="4">
    <oc r="G29">
      <v>1798900</v>
    </oc>
    <nc r="G29">
      <f>2082820+50000</f>
    </nc>
  </rcc>
  <rcc rId="7469" sId="1" numFmtId="4">
    <oc r="G20">
      <v>1072200</v>
    </oc>
    <nc r="G20">
      <v>1290950</v>
    </nc>
  </rcc>
  <rcc rId="7470" sId="1" numFmtId="4">
    <oc r="G21">
      <v>323800</v>
    </oc>
    <nc r="G21">
      <v>389900</v>
    </nc>
  </rcc>
  <rcc rId="7471" sId="1" numFmtId="4">
    <oc r="G58">
      <v>91300</v>
    </oc>
    <nc r="G58">
      <v>101015</v>
    </nc>
  </rcc>
  <rcc rId="7472" sId="1" numFmtId="4">
    <oc r="G57">
      <v>302500</v>
    </oc>
    <nc r="G57">
      <v>334485</v>
    </nc>
  </rcc>
  <rcc rId="7473" sId="1" numFmtId="4">
    <oc r="G66">
      <v>30584</v>
    </oc>
    <nc r="G66"/>
  </rcc>
  <rcc rId="7474" sId="1" numFmtId="4">
    <oc r="G67">
      <v>9236</v>
    </oc>
    <nc r="G67"/>
  </rcc>
  <rfmt sheetId="1" sqref="A59:XFD59">
    <dxf>
      <fill>
        <patternFill patternType="solid">
          <bgColor rgb="FFFFFF00"/>
        </patternFill>
      </fill>
    </dxf>
  </rfmt>
  <rcc rId="7475" sId="1" numFmtId="4">
    <oc r="G71">
      <v>4278</v>
    </oc>
    <nc r="G71"/>
  </rcc>
  <rcc rId="7476" sId="1" numFmtId="4">
    <oc r="G72">
      <v>1292</v>
    </oc>
    <nc r="G72"/>
  </rcc>
  <rcc rId="7477" sId="1" numFmtId="4">
    <oc r="G78">
      <v>37700</v>
    </oc>
    <nc r="G78"/>
  </rcc>
  <rfmt sheetId="1" sqref="A79:XFD79">
    <dxf>
      <fill>
        <patternFill patternType="solid">
          <bgColor rgb="FFFFFF00"/>
        </patternFill>
      </fill>
    </dxf>
  </rfmt>
  <rcc rId="7478" sId="1" numFmtId="4">
    <oc r="G96">
      <v>779500</v>
    </oc>
    <nc r="G96">
      <v>445500</v>
    </nc>
  </rcc>
  <rcc rId="7479" sId="1" numFmtId="4">
    <oc r="G100">
      <v>705400</v>
    </oc>
    <nc r="G100">
      <v>845805</v>
    </nc>
  </rcc>
  <rcc rId="7480" sId="1" numFmtId="4">
    <oc r="G110">
      <v>780400</v>
    </oc>
    <nc r="G110">
      <v>0</v>
    </nc>
  </rcc>
  <rcc rId="7481" sId="1" numFmtId="4">
    <oc r="G106">
      <v>2522500</v>
    </oc>
    <nc r="G106">
      <v>3741000</v>
    </nc>
  </rcc>
  <rcc rId="7482" sId="1" numFmtId="4">
    <oc r="G116">
      <v>280500</v>
    </oc>
    <nc r="G116">
      <v>436900</v>
    </nc>
  </rcc>
  <rcc rId="7483" sId="1" numFmtId="4">
    <oc r="G126">
      <v>10000</v>
    </oc>
    <nc r="G126"/>
  </rcc>
  <rcc rId="7484" sId="1" numFmtId="4">
    <oc r="G131">
      <v>6507500</v>
    </oc>
    <nc r="G131">
      <v>0</v>
    </nc>
  </rcc>
  <rcc rId="7485" sId="1" numFmtId="4">
    <oc r="G134">
      <v>342500</v>
    </oc>
    <nc r="G134">
      <v>0</v>
    </nc>
  </rcc>
  <rcc rId="7486" sId="1" numFmtId="4">
    <oc r="G123">
      <v>400000</v>
    </oc>
    <nc r="G123">
      <v>0</v>
    </nc>
  </rcc>
  <rcc rId="7487" sId="1" numFmtId="4">
    <oc r="G153">
      <v>558843</v>
    </oc>
    <nc r="G153">
      <v>1436050</v>
    </nc>
  </rcc>
  <rcc rId="7488" sId="1" numFmtId="4">
    <oc r="G158">
      <v>338074</v>
    </oc>
    <nc r="G158">
      <v>0</v>
    </nc>
  </rcc>
  <rcc rId="7489" sId="1" numFmtId="4">
    <oc r="G166">
      <v>255000</v>
    </oc>
    <nc r="G166">
      <v>166020</v>
    </nc>
  </rcc>
  <rcc rId="7490" sId="1" numFmtId="4">
    <oc r="G167">
      <v>77000</v>
    </oc>
    <nc r="G167">
      <v>50140</v>
    </nc>
  </rcc>
  <rcc rId="7491" sId="1" numFmtId="4">
    <oc r="G175">
      <v>9841500</v>
    </oc>
    <nc r="G175">
      <v>10598800</v>
    </nc>
  </rcc>
  <rcc rId="7492" sId="1" numFmtId="4">
    <oc r="G176">
      <v>100000</v>
    </oc>
    <nc r="G176">
      <v>300000</v>
    </nc>
  </rcc>
  <rcc rId="7493" sId="1" numFmtId="4">
    <oc r="G180">
      <v>263400</v>
    </oc>
    <nc r="G180">
      <v>202140</v>
    </nc>
  </rcc>
  <rfmt sheetId="1" sqref="G181">
    <dxf>
      <fill>
        <patternFill patternType="solid">
          <bgColor rgb="FFFFFF00"/>
        </patternFill>
      </fill>
    </dxf>
  </rfmt>
  <rcc rId="7494" sId="1" numFmtId="4">
    <oc r="G184">
      <v>1315200</v>
    </oc>
    <nc r="G184">
      <v>1307200</v>
    </nc>
  </rcc>
  <rcc rId="7495" sId="1" numFmtId="4">
    <oc r="G192">
      <v>3398800</v>
    </oc>
    <nc r="G192">
      <v>2770800</v>
    </nc>
  </rcc>
  <rcc rId="7496" sId="1" numFmtId="4">
    <oc r="G193">
      <v>1026400</v>
    </oc>
    <nc r="G193">
      <v>836800</v>
    </nc>
  </rcc>
  <rcc rId="7497" sId="1" numFmtId="4">
    <oc r="G196">
      <v>377640</v>
    </oc>
    <nc r="G196">
      <v>27700</v>
    </nc>
  </rcc>
  <rcc rId="7498" sId="1" numFmtId="4">
    <oc r="G197">
      <v>114050</v>
    </oc>
    <nc r="G197">
      <v>8400</v>
    </nc>
  </rcc>
  <rcc rId="7499" sId="1" numFmtId="4">
    <oc r="G181">
      <v>2023000</v>
    </oc>
    <nc r="G181">
      <v>3887400</v>
    </nc>
  </rcc>
  <rcc rId="7500" sId="1" numFmtId="4">
    <oc r="G179">
      <f>G180+G181</f>
    </oc>
    <nc r="G179">
      <f>G180+G181</f>
    </nc>
  </rcc>
  <rcc rId="7501" sId="1" numFmtId="4">
    <oc r="G189">
      <v>40000</v>
    </oc>
    <nc r="G189">
      <v>0</v>
    </nc>
  </rcc>
  <rcc rId="7502" sId="1" numFmtId="4">
    <oc r="G177">
      <v>2851000</v>
    </oc>
    <nc r="G177">
      <v>3200840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7556" sId="1" numFmtId="4">
    <oc r="G31">
      <v>295000</v>
    </oc>
    <nc r="G31">
      <v>2205000</v>
    </nc>
  </rcc>
  <rrc rId="7557" sId="1" ref="A32:XFD32" action="insertRow"/>
  <rcc rId="7558" sId="1" numFmtId="4">
    <nc r="B32">
      <v>650</v>
    </nc>
  </rcc>
  <rcc rId="7559" sId="1" numFmtId="4">
    <nc r="C32">
      <v>1</v>
    </nc>
  </rcc>
  <rcc rId="7560" sId="1" numFmtId="4">
    <nc r="D32">
      <v>4</v>
    </nc>
  </rcc>
  <rcc rId="7561" sId="1" numFmtId="4">
    <nc r="F32">
      <v>540</v>
    </nc>
  </rcc>
  <rcc rId="7562" sId="1">
    <nc r="E32" t="inlineStr">
      <is>
        <t>0700S02040</t>
      </is>
    </nc>
  </rcc>
  <rcc rId="7563" sId="1">
    <nc r="A32" t="inlineStr">
      <is>
        <t>Иные межбюджетные трансферты (Софинансирование)</t>
      </is>
    </nc>
  </rcc>
  <rcc rId="7564" sId="1" numFmtId="4">
    <nc r="G32">
      <v>245000</v>
    </nc>
  </rcc>
  <rcc rId="7565" sId="1" numFmtId="4">
    <oc r="G148">
      <v>368614</v>
    </oc>
    <nc r="G148">
      <v>200000</v>
    </nc>
  </rcc>
  <rcc rId="7566" sId="1">
    <oc r="G154">
      <f>700000+456050+460000+720000+105300</f>
    </oc>
    <nc r="G154">
      <f>500000+460000+720000+105300</f>
    </nc>
  </rcc>
  <rcc rId="7567" sId="1" numFmtId="4">
    <oc r="G182">
      <v>3887400</v>
    </oc>
    <nc r="G182">
      <v>2802064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7523" sId="1" numFmtId="4">
    <oc r="G153">
      <v>1436050</v>
    </oc>
    <nc r="G153">
      <f>520000+456050+460000+720000+105300</f>
    </nc>
  </rcc>
  <rcc rId="7524" sId="1" numFmtId="4">
    <oc r="G166">
      <v>166020</v>
    </oc>
    <nc r="G166">
      <v>161304</v>
    </nc>
  </rcc>
  <rcc rId="7525" sId="1" numFmtId="4">
    <oc r="G167">
      <v>50140</v>
    </oc>
    <nc r="G167">
      <v>48714</v>
    </nc>
  </rcc>
  <rcc rId="7526" sId="1" numFmtId="4">
    <oc r="G84">
      <v>13950</v>
    </oc>
    <nc r="G84">
      <v>16790</v>
    </nc>
  </rcc>
  <rcc rId="7527" sId="1" numFmtId="4">
    <oc r="G88">
      <v>5980</v>
    </oc>
    <nc r="G88">
      <v>7196</v>
    </nc>
  </rcc>
  <rcc rId="7528" sId="1" numFmtId="4">
    <oc r="G78">
      <v>23986</v>
    </oc>
    <nc r="G78"/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7519" sId="1" numFmtId="4">
    <oc r="G100">
      <v>845805</v>
    </oc>
    <nc r="G100">
      <v>1524527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7581" sId="1" numFmtId="4">
    <oc r="G180">
      <f>G181+G182</f>
    </oc>
    <nc r="G180">
      <f>G181+G182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7550" sId="1" numFmtId="4">
    <oc r="G106">
      <v>3741000</v>
    </oc>
    <nc r="G106">
      <v>3366000</v>
    </nc>
  </rcc>
  <rcc rId="7551" sId="1">
    <oc r="G153">
      <f>500000+449664+460000+720000+105300</f>
    </oc>
    <nc r="G153">
      <f>700000+456050+460000+720000+105300</f>
    </nc>
  </rcc>
  <rcc rId="7552" sId="1" numFmtId="4">
    <oc r="G147">
      <v>200000</v>
    </oc>
    <nc r="G147">
      <v>368614</v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7543" sId="1" numFmtId="4">
    <oc r="G197">
      <v>8400</v>
    </oc>
    <nc r="G197">
      <v>92976</v>
    </nc>
  </rcc>
  <rcc rId="7544" sId="1" numFmtId="4">
    <oc r="G196">
      <v>27700</v>
    </oc>
    <nc r="G196">
      <v>307869</v>
    </nc>
  </rcc>
  <rcc rId="7545" sId="1" numFmtId="4">
    <oc r="G147">
      <v>358359</v>
    </oc>
    <nc r="G147">
      <v>200000</v>
    </nc>
  </rcc>
  <rcc rId="7546" sId="1">
    <oc r="G153">
      <f>700000+456050+460000+720000+105300</f>
    </oc>
    <nc r="G153">
      <f>500000+449664+460000+720000+105300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Вед2019!$A$1:$H$212</formula>
    <oldFormula>Вед2019!$A$1:$H$212</oldFormula>
  </rdn>
  <rdn rId="0" localSheetId="1" customView="1" name="Z_4F39DA5C_9059_406E_9F89_B6E20F660542_.wvu.FilterData" hidden="1" oldHidden="1">
    <formula>Вед2019!$E$1:$E$342</formula>
    <oldFormula>Вед2019!$E$1:$E$342</oldFormula>
  </rdn>
  <rcv guid="{4F39DA5C-9059-406E-9F89-B6E20F660542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7576" sId="1">
    <oc r="G191">
      <f>G192</f>
    </oc>
    <nc r="G191">
      <f>G192+G196</f>
    </nc>
  </rcc>
  <rcc rId="7577" sId="1">
    <oc r="G182">
      <f>2802064-245000</f>
    </oc>
    <nc r="G182">
      <f>2802064-245000-400845</f>
    </nc>
  </rcc>
  <rcv guid="{4F39DA5C-9059-406E-9F89-B6E20F660542}" action="delete"/>
  <rdn rId="0" localSheetId="2" customView="1" name="Z_4F39DA5C_9059_406E_9F89_B6E20F660542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4F39DA5C_9059_406E_9F89_B6E20F660542_.wvu.PrintArea" hidden="1" oldHidden="1">
    <formula>Вед2019!$A$1:$H$213</formula>
    <oldFormula>Вед2019!$A$1:$H$213</oldFormula>
  </rdn>
  <rdn rId="0" localSheetId="1" customView="1" name="Z_4F39DA5C_9059_406E_9F89_B6E20F660542_.wvu.FilterData" hidden="1" oldHidden="1">
    <formula>Вед2019!$E$1:$E$343</formula>
    <oldFormula>Вед2019!$E$1:$E$343</oldFormula>
  </rdn>
  <rcv guid="{4F39DA5C-9059-406E-9F89-B6E20F66054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2CDF3B4-C714-4C4F-B6E7-8E2145A85B5B}" action="delete"/>
  <rdn rId="0" localSheetId="1" customView="1" name="Z_92CDF3B4_C714_4C4F_B6E7_8E2145A85B5B_.wvu.FilterData" hidden="1" oldHidden="1">
    <formula>Вед2018!$E$1:$E$342</formula>
    <oldFormula>Вед2018!$A$10:$G$216</oldFormula>
  </rdn>
  <rcv guid="{92CDF3B4-C714-4C4F-B6E7-8E2145A85B5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91" sId="1">
    <oc r="F3" t="inlineStr">
      <is>
        <t>№309 от 29.12.2017</t>
      </is>
    </oc>
    <nc r="F3" t="inlineStr">
      <is>
        <t>№ 08 от 02.11.2018г</t>
      </is>
    </nc>
  </rcc>
  <rdn rId="0" localSheetId="2" customView="1" name="Z_3BD067C9_3266_4DBA_AB10_D439D42AC767_.wvu.Rows" hidden="1" oldHidden="1">
    <formula>Функцион2019!$17:$17,Функцион2019!$23:$23,Функцион2019!$35:$36</formula>
  </rdn>
  <rdn rId="0" localSheetId="1" customView="1" name="Z_3BD067C9_3266_4DBA_AB10_D439D42AC767_.wvu.PrintArea" hidden="1" oldHidden="1">
    <formula>Вед2019!$A$1:$H$213</formula>
  </rdn>
  <rdn rId="0" localSheetId="1" customView="1" name="Z_3BD067C9_3266_4DBA_AB10_D439D42AC767_.wvu.FilterData" hidden="1" oldHidden="1">
    <formula>Вед2019!$E$1:$E$343</formula>
  </rdn>
  <rcv guid="{3BD067C9-3266-4DBA-AB10-D439D42AC76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95" sId="2">
    <oc r="D3" t="inlineStr">
      <is>
        <t>№309 от 29.12.2017</t>
      </is>
    </oc>
    <nc r="D3" t="inlineStr">
      <is>
        <t>№ 08 от 02.11.2018г</t>
      </is>
    </nc>
  </rcc>
  <rcv guid="{3BD067C9-3266-4DBA-AB10-D439D42AC767}" action="delete"/>
  <rdn rId="0" localSheetId="2" customView="1" name="Z_3BD067C9_3266_4DBA_AB10_D439D42AC767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3BD067C9_3266_4DBA_AB10_D439D42AC767_.wvu.PrintArea" hidden="1" oldHidden="1">
    <formula>Вед2019!$A$1:$H$213</formula>
    <oldFormula>Вед2019!$A$1:$H$213</oldFormula>
  </rdn>
  <rdn rId="0" localSheetId="1" customView="1" name="Z_3BD067C9_3266_4DBA_AB10_D439D42AC767_.wvu.FilterData" hidden="1" oldHidden="1">
    <formula>Вед2019!$E$1:$E$343</formula>
    <oldFormula>Вед2019!$E$1:$E$343</oldFormula>
  </rdn>
  <rcv guid="{3BD067C9-3266-4DBA-AB10-D439D42AC767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BD067C9-3266-4DBA-AB10-D439D42AC767}" action="delete"/>
  <rdn rId="0" localSheetId="2" customView="1" name="Z_3BD067C9_3266_4DBA_AB10_D439D42AC767_.wvu.Rows" hidden="1" oldHidden="1">
    <formula>Функцион2019!$17:$17,Функцион2019!$23:$23,Функцион2019!$35:$36</formula>
    <oldFormula>Функцион2019!$17:$17,Функцион2019!$23:$23,Функцион2019!$35:$36</oldFormula>
  </rdn>
  <rdn rId="0" localSheetId="1" customView="1" name="Z_3BD067C9_3266_4DBA_AB10_D439D42AC767_.wvu.PrintArea" hidden="1" oldHidden="1">
    <formula>Вед2019!$A$1:$H$213</formula>
    <oldFormula>Вед2019!$A$1:$H$213</oldFormula>
  </rdn>
  <rdn rId="0" localSheetId="1" customView="1" name="Z_3BD067C9_3266_4DBA_AB10_D439D42AC767_.wvu.FilterData" hidden="1" oldHidden="1">
    <formula>Вед2019!$E$1:$E$343</formula>
    <oldFormula>Вед2019!$E$1:$E$343</oldFormula>
  </rdn>
  <rcv guid="{3BD067C9-3266-4DBA-AB10-D439D42AC76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192DA8B-0FBF-4CCF-9C11-1B80048E5F6D}" name="127" id="-816147553" dateTime="2018-01-09T15:00:02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13" Type="http://schemas.openxmlformats.org/officeDocument/2006/relationships/printerSettings" Target="../printerSettings/printerSettings32.bin"/><Relationship Id="rId18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12" Type="http://schemas.openxmlformats.org/officeDocument/2006/relationships/printerSettings" Target="../printerSettings/printerSettings31.bin"/><Relationship Id="rId1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1.bin"/><Relationship Id="rId16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1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4.bin"/><Relationship Id="rId15" Type="http://schemas.openxmlformats.org/officeDocument/2006/relationships/printerSettings" Target="../printerSettings/printerSettings34.bin"/><Relationship Id="rId10" Type="http://schemas.openxmlformats.org/officeDocument/2006/relationships/printerSettings" Target="../printerSettings/printerSettings29.bin"/><Relationship Id="rId19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Relationship Id="rId1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H9" sqref="H9"/>
    </sheetView>
  </sheetViews>
  <sheetFormatPr defaultRowHeight="15.75" x14ac:dyDescent="0.25"/>
  <cols>
    <col min="1" max="1" width="85.6640625" style="14" customWidth="1"/>
    <col min="2" max="2" width="9.83203125" style="14" customWidth="1"/>
    <col min="3" max="3" width="10.33203125" style="14" customWidth="1"/>
    <col min="4" max="4" width="17.1640625" style="23" customWidth="1"/>
    <col min="5" max="5" width="19.1640625" style="14" customWidth="1"/>
    <col min="6" max="6" width="3.1640625" style="14" customWidth="1"/>
    <col min="7" max="7" width="14.83203125" style="14" customWidth="1"/>
    <col min="8" max="16384" width="9.33203125" style="14"/>
  </cols>
  <sheetData>
    <row r="1" spans="1:6" ht="12.75" customHeight="1" x14ac:dyDescent="0.2">
      <c r="A1" s="13"/>
      <c r="B1" s="24"/>
      <c r="C1" s="24"/>
      <c r="D1" s="24" t="s">
        <v>23</v>
      </c>
      <c r="E1" s="24"/>
    </row>
    <row r="2" spans="1:6" ht="12.75" customHeight="1" x14ac:dyDescent="0.2">
      <c r="A2" s="13"/>
      <c r="B2" s="24"/>
      <c r="C2" s="24"/>
      <c r="D2" s="24" t="s">
        <v>74</v>
      </c>
      <c r="E2" s="24"/>
    </row>
    <row r="3" spans="1:6" ht="12.75" customHeight="1" x14ac:dyDescent="0.2">
      <c r="A3" s="13"/>
      <c r="B3" s="24"/>
      <c r="C3" s="24"/>
      <c r="D3" s="24" t="s">
        <v>190</v>
      </c>
      <c r="E3" s="24"/>
    </row>
    <row r="4" spans="1:6" ht="13.5" customHeight="1" x14ac:dyDescent="0.25">
      <c r="A4" s="13"/>
      <c r="B4" s="150"/>
      <c r="C4" s="150"/>
    </row>
    <row r="5" spans="1:6" s="15" customFormat="1" ht="36.6" customHeight="1" thickBot="1" x14ac:dyDescent="0.3">
      <c r="A5" s="151" t="s">
        <v>184</v>
      </c>
      <c r="B5" s="151"/>
      <c r="C5" s="151"/>
      <c r="D5" s="152"/>
    </row>
    <row r="6" spans="1:6" s="16" customFormat="1" ht="47.25" customHeight="1" thickBot="1" x14ac:dyDescent="0.25">
      <c r="A6" s="29" t="s">
        <v>2</v>
      </c>
      <c r="B6" s="30" t="s">
        <v>4</v>
      </c>
      <c r="C6" s="30" t="s">
        <v>5</v>
      </c>
      <c r="D6" s="31" t="s">
        <v>185</v>
      </c>
      <c r="E6" s="32" t="s">
        <v>19</v>
      </c>
    </row>
    <row r="7" spans="1:6" ht="13.5" customHeight="1" x14ac:dyDescent="0.2">
      <c r="A7" s="27">
        <v>1</v>
      </c>
      <c r="B7" s="28">
        <v>2</v>
      </c>
      <c r="C7" s="28">
        <v>3</v>
      </c>
      <c r="D7" s="34">
        <v>4</v>
      </c>
      <c r="E7" s="33">
        <v>5</v>
      </c>
    </row>
    <row r="8" spans="1:6" s="18" customFormat="1" ht="15" customHeight="1" x14ac:dyDescent="0.25">
      <c r="A8" s="92" t="s">
        <v>8</v>
      </c>
      <c r="B8" s="17">
        <v>1</v>
      </c>
      <c r="C8" s="17">
        <v>0</v>
      </c>
      <c r="D8" s="57">
        <f>D9+D10+D11+D12</f>
        <v>15419870</v>
      </c>
      <c r="E8" s="57">
        <f>E9+E10+E11+E12</f>
        <v>0</v>
      </c>
    </row>
    <row r="9" spans="1:6" ht="30.75" customHeight="1" x14ac:dyDescent="0.25">
      <c r="A9" s="93" t="s">
        <v>10</v>
      </c>
      <c r="B9" s="19">
        <v>1</v>
      </c>
      <c r="C9" s="19">
        <v>2</v>
      </c>
      <c r="D9" s="122">
        <f>Вед2019!G14</f>
        <v>1680850</v>
      </c>
      <c r="E9" s="123">
        <f>Вед2019!H14</f>
        <v>0</v>
      </c>
      <c r="F9" s="124"/>
    </row>
    <row r="10" spans="1:6" ht="45.75" customHeight="1" x14ac:dyDescent="0.25">
      <c r="A10" s="93" t="s">
        <v>11</v>
      </c>
      <c r="B10" s="19">
        <v>1</v>
      </c>
      <c r="C10" s="19">
        <v>4</v>
      </c>
      <c r="D10" s="122">
        <f>Вед2019!G22</f>
        <v>11479620</v>
      </c>
      <c r="E10" s="122"/>
      <c r="F10" s="124"/>
    </row>
    <row r="11" spans="1:6" x14ac:dyDescent="0.25">
      <c r="A11" s="93" t="s">
        <v>1</v>
      </c>
      <c r="B11" s="19">
        <v>1</v>
      </c>
      <c r="C11" s="19">
        <v>11</v>
      </c>
      <c r="D11" s="122">
        <f>Вед2019!G33</f>
        <v>100000</v>
      </c>
      <c r="E11" s="122"/>
      <c r="F11" s="124"/>
    </row>
    <row r="12" spans="1:6" x14ac:dyDescent="0.25">
      <c r="A12" s="93" t="s">
        <v>9</v>
      </c>
      <c r="B12" s="19">
        <v>1</v>
      </c>
      <c r="C12" s="19">
        <v>13</v>
      </c>
      <c r="D12" s="122">
        <f>Вед2019!G38</f>
        <v>2159400</v>
      </c>
      <c r="E12" s="122"/>
      <c r="F12" s="124"/>
    </row>
    <row r="13" spans="1:6" s="16" customFormat="1" x14ac:dyDescent="0.25">
      <c r="A13" s="95" t="s">
        <v>16</v>
      </c>
      <c r="B13" s="20">
        <v>2</v>
      </c>
      <c r="C13" s="20">
        <v>0</v>
      </c>
      <c r="D13" s="125">
        <f>Вед2019!G52</f>
        <v>435500</v>
      </c>
      <c r="E13" s="126">
        <f>E14</f>
        <v>435500</v>
      </c>
      <c r="F13" s="127"/>
    </row>
    <row r="14" spans="1:6" x14ac:dyDescent="0.25">
      <c r="A14" s="93" t="s">
        <v>17</v>
      </c>
      <c r="B14" s="19">
        <v>2</v>
      </c>
      <c r="C14" s="19">
        <v>3</v>
      </c>
      <c r="D14" s="122">
        <f>Вед2019!G52</f>
        <v>435500</v>
      </c>
      <c r="E14" s="123">
        <f>D14</f>
        <v>435500</v>
      </c>
      <c r="F14" s="124"/>
    </row>
    <row r="15" spans="1:6" x14ac:dyDescent="0.25">
      <c r="A15" s="95" t="s">
        <v>34</v>
      </c>
      <c r="B15" s="20">
        <v>3</v>
      </c>
      <c r="C15" s="20">
        <v>0</v>
      </c>
      <c r="D15" s="128">
        <f>D16+D18+D17</f>
        <v>23986</v>
      </c>
      <c r="E15" s="128">
        <f>E16+E18</f>
        <v>0</v>
      </c>
      <c r="F15" s="124"/>
    </row>
    <row r="16" spans="1:6" x14ac:dyDescent="0.25">
      <c r="A16" s="93" t="s">
        <v>35</v>
      </c>
      <c r="B16" s="21">
        <v>3</v>
      </c>
      <c r="C16" s="19">
        <v>4</v>
      </c>
      <c r="D16" s="122">
        <f>Вед2019!G61</f>
        <v>0</v>
      </c>
      <c r="E16" s="123">
        <f>D16</f>
        <v>0</v>
      </c>
      <c r="F16" s="124"/>
    </row>
    <row r="17" spans="1:8" ht="31.5" hidden="1" x14ac:dyDescent="0.25">
      <c r="A17" s="93" t="s">
        <v>43</v>
      </c>
      <c r="B17" s="21">
        <v>3</v>
      </c>
      <c r="C17" s="19">
        <v>9</v>
      </c>
      <c r="D17" s="122">
        <f>Вед2019!G74</f>
        <v>0</v>
      </c>
      <c r="E17" s="123"/>
      <c r="F17" s="124"/>
    </row>
    <row r="18" spans="1:8" ht="31.5" x14ac:dyDescent="0.25">
      <c r="A18" s="93" t="s">
        <v>42</v>
      </c>
      <c r="B18" s="21">
        <v>3</v>
      </c>
      <c r="C18" s="19">
        <v>14</v>
      </c>
      <c r="D18" s="122">
        <f>Вед2019!G80</f>
        <v>23986</v>
      </c>
      <c r="E18" s="123"/>
      <c r="F18" s="124"/>
    </row>
    <row r="19" spans="1:8" x14ac:dyDescent="0.25">
      <c r="A19" s="95" t="s">
        <v>27</v>
      </c>
      <c r="B19" s="20">
        <v>4</v>
      </c>
      <c r="C19" s="20">
        <v>0</v>
      </c>
      <c r="D19" s="128">
        <f>D20+D22+D21+D23</f>
        <v>5772927</v>
      </c>
      <c r="E19" s="129"/>
      <c r="F19" s="124"/>
    </row>
    <row r="20" spans="1:8" x14ac:dyDescent="0.25">
      <c r="A20" s="97" t="s">
        <v>44</v>
      </c>
      <c r="B20" s="21">
        <v>4</v>
      </c>
      <c r="C20" s="19">
        <v>1</v>
      </c>
      <c r="D20" s="130">
        <f>Вед2019!G91</f>
        <v>1970027</v>
      </c>
      <c r="E20" s="123"/>
      <c r="F20" s="124"/>
    </row>
    <row r="21" spans="1:8" x14ac:dyDescent="0.25">
      <c r="A21" s="97" t="s">
        <v>70</v>
      </c>
      <c r="B21" s="21">
        <v>4</v>
      </c>
      <c r="C21" s="19">
        <v>9</v>
      </c>
      <c r="D21" s="130">
        <f>Вед2019!G102</f>
        <v>3366000</v>
      </c>
      <c r="E21" s="123"/>
      <c r="F21" s="124"/>
    </row>
    <row r="22" spans="1:8" x14ac:dyDescent="0.25">
      <c r="A22" s="93" t="s">
        <v>28</v>
      </c>
      <c r="B22" s="19">
        <v>4</v>
      </c>
      <c r="C22" s="19">
        <v>10</v>
      </c>
      <c r="D22" s="122">
        <f>Вед2019!G112</f>
        <v>436900</v>
      </c>
      <c r="E22" s="123"/>
      <c r="F22" s="124"/>
    </row>
    <row r="23" spans="1:8" hidden="1" x14ac:dyDescent="0.25">
      <c r="A23" s="93" t="s">
        <v>76</v>
      </c>
      <c r="B23" s="19">
        <v>4</v>
      </c>
      <c r="C23" s="19">
        <v>12</v>
      </c>
      <c r="D23" s="122">
        <v>0</v>
      </c>
      <c r="E23" s="123"/>
      <c r="F23" s="124"/>
    </row>
    <row r="24" spans="1:8" s="18" customFormat="1" x14ac:dyDescent="0.25">
      <c r="A24" s="92" t="s">
        <v>14</v>
      </c>
      <c r="B24" s="17">
        <v>5</v>
      </c>
      <c r="C24" s="17">
        <v>0</v>
      </c>
      <c r="D24" s="57">
        <f>D26+D27+D25+D28</f>
        <v>4185300</v>
      </c>
      <c r="E24" s="57"/>
      <c r="F24" s="131"/>
    </row>
    <row r="25" spans="1:8" s="18" customFormat="1" x14ac:dyDescent="0.25">
      <c r="A25" s="97" t="s">
        <v>67</v>
      </c>
      <c r="B25" s="21">
        <v>5</v>
      </c>
      <c r="C25" s="21">
        <v>1</v>
      </c>
      <c r="D25" s="99">
        <f>Вед2019!G119</f>
        <v>0</v>
      </c>
      <c r="E25" s="57"/>
      <c r="F25" s="131"/>
    </row>
    <row r="26" spans="1:8" s="18" customFormat="1" x14ac:dyDescent="0.25">
      <c r="A26" s="97" t="s">
        <v>45</v>
      </c>
      <c r="B26" s="21">
        <v>5</v>
      </c>
      <c r="C26" s="21">
        <v>2</v>
      </c>
      <c r="D26" s="99">
        <f>Вед2019!G128</f>
        <v>0</v>
      </c>
      <c r="E26" s="99"/>
      <c r="F26" s="131"/>
    </row>
    <row r="27" spans="1:8" x14ac:dyDescent="0.25">
      <c r="A27" s="93" t="s">
        <v>18</v>
      </c>
      <c r="B27" s="19">
        <v>5</v>
      </c>
      <c r="C27" s="19">
        <v>3</v>
      </c>
      <c r="D27" s="122">
        <f>Вед2019!G136</f>
        <v>3585300</v>
      </c>
      <c r="E27" s="122"/>
      <c r="F27" s="124"/>
      <c r="H27" s="55"/>
    </row>
    <row r="28" spans="1:8" x14ac:dyDescent="0.25">
      <c r="A28" s="93" t="s">
        <v>132</v>
      </c>
      <c r="B28" s="19">
        <v>5</v>
      </c>
      <c r="C28" s="19">
        <v>5</v>
      </c>
      <c r="D28" s="122">
        <f>Вед2019!G155</f>
        <v>600000</v>
      </c>
      <c r="E28" s="122"/>
      <c r="F28" s="124"/>
      <c r="H28" s="55"/>
    </row>
    <row r="29" spans="1:8" s="18" customFormat="1" x14ac:dyDescent="0.25">
      <c r="A29" s="92" t="s">
        <v>12</v>
      </c>
      <c r="B29" s="17">
        <v>7</v>
      </c>
      <c r="C29" s="17">
        <v>0</v>
      </c>
      <c r="D29" s="57">
        <f>D30</f>
        <v>210018</v>
      </c>
      <c r="E29" s="57"/>
      <c r="F29" s="131"/>
    </row>
    <row r="30" spans="1:8" x14ac:dyDescent="0.25">
      <c r="A30" s="93" t="s">
        <v>15</v>
      </c>
      <c r="B30" s="19">
        <v>7</v>
      </c>
      <c r="C30" s="19">
        <v>7</v>
      </c>
      <c r="D30" s="122">
        <f>Вед2019!G160</f>
        <v>210018</v>
      </c>
      <c r="E30" s="122"/>
      <c r="F30" s="132"/>
    </row>
    <row r="31" spans="1:8" s="18" customFormat="1" ht="13.5" customHeight="1" x14ac:dyDescent="0.25">
      <c r="A31" s="92" t="s">
        <v>39</v>
      </c>
      <c r="B31" s="17">
        <v>8</v>
      </c>
      <c r="C31" s="17">
        <v>0</v>
      </c>
      <c r="D31" s="57">
        <f>D32</f>
        <v>22181189</v>
      </c>
      <c r="E31" s="57"/>
      <c r="F31" s="56"/>
    </row>
    <row r="32" spans="1:8" x14ac:dyDescent="0.25">
      <c r="A32" s="93" t="s">
        <v>13</v>
      </c>
      <c r="B32" s="19">
        <v>8</v>
      </c>
      <c r="C32" s="19">
        <v>1</v>
      </c>
      <c r="D32" s="122">
        <f>Вед2019!G170</f>
        <v>22181189</v>
      </c>
      <c r="E32" s="122"/>
      <c r="F32" s="132"/>
    </row>
    <row r="33" spans="1:7" x14ac:dyDescent="0.25">
      <c r="A33" s="95" t="s">
        <v>29</v>
      </c>
      <c r="B33" s="20">
        <v>10</v>
      </c>
      <c r="C33" s="20">
        <v>0</v>
      </c>
      <c r="D33" s="128">
        <f>D34</f>
        <v>396000</v>
      </c>
      <c r="E33" s="133"/>
      <c r="F33" s="124"/>
    </row>
    <row r="34" spans="1:7" x14ac:dyDescent="0.25">
      <c r="A34" s="97" t="s">
        <v>30</v>
      </c>
      <c r="B34" s="21">
        <v>10</v>
      </c>
      <c r="C34" s="21">
        <v>1</v>
      </c>
      <c r="D34" s="130">
        <f>Вед2019!G200</f>
        <v>396000</v>
      </c>
      <c r="E34" s="133"/>
      <c r="F34" s="124"/>
    </row>
    <row r="35" spans="1:7" hidden="1" x14ac:dyDescent="0.25">
      <c r="A35" s="95" t="s">
        <v>77</v>
      </c>
      <c r="B35" s="20">
        <v>11</v>
      </c>
      <c r="C35" s="20">
        <v>0</v>
      </c>
      <c r="D35" s="96">
        <f>D36</f>
        <v>0</v>
      </c>
      <c r="E35" s="100"/>
    </row>
    <row r="36" spans="1:7" hidden="1" x14ac:dyDescent="0.25">
      <c r="A36" s="97" t="s">
        <v>78</v>
      </c>
      <c r="B36" s="21">
        <v>11</v>
      </c>
      <c r="C36" s="21">
        <v>1</v>
      </c>
      <c r="D36" s="98">
        <v>0</v>
      </c>
      <c r="E36" s="100"/>
    </row>
    <row r="37" spans="1:7" x14ac:dyDescent="0.25">
      <c r="A37" s="95" t="s">
        <v>31</v>
      </c>
      <c r="B37" s="20">
        <v>12</v>
      </c>
      <c r="C37" s="20">
        <v>0</v>
      </c>
      <c r="D37" s="96">
        <f>D38</f>
        <v>28000</v>
      </c>
      <c r="E37" s="94"/>
    </row>
    <row r="38" spans="1:7" x14ac:dyDescent="0.25">
      <c r="A38" s="93" t="s">
        <v>32</v>
      </c>
      <c r="B38" s="19">
        <v>12</v>
      </c>
      <c r="C38" s="19">
        <v>4</v>
      </c>
      <c r="D38" s="94">
        <f>Вед2019!G208</f>
        <v>28000</v>
      </c>
      <c r="E38" s="94"/>
    </row>
    <row r="39" spans="1:7" ht="15.75" customHeight="1" thickBot="1" x14ac:dyDescent="0.3">
      <c r="A39" s="90" t="s">
        <v>20</v>
      </c>
      <c r="B39" s="149"/>
      <c r="C39" s="149"/>
      <c r="D39" s="91">
        <f>D8+D13+D19+D24+D29+D31+D37+D15+D33+D35</f>
        <v>48652790</v>
      </c>
      <c r="E39" s="91">
        <f>E31+E29+E24+E13+E8+E15+E19</f>
        <v>435500</v>
      </c>
      <c r="G39" s="55"/>
    </row>
    <row r="40" spans="1:7" x14ac:dyDescent="0.25">
      <c r="A40" s="22"/>
      <c r="B40" s="22"/>
      <c r="C40" s="22"/>
    </row>
    <row r="41" spans="1:7" x14ac:dyDescent="0.25">
      <c r="D41" s="26"/>
    </row>
    <row r="44" spans="1:7" x14ac:dyDescent="0.25">
      <c r="D44" s="26"/>
    </row>
    <row r="45" spans="1:7" x14ac:dyDescent="0.25">
      <c r="D45" s="26"/>
    </row>
    <row r="49" spans="4:7" x14ac:dyDescent="0.25">
      <c r="D49" s="26"/>
    </row>
    <row r="50" spans="4:7" x14ac:dyDescent="0.25">
      <c r="G50" s="26"/>
    </row>
  </sheetData>
  <customSheetViews>
    <customSheetView guid="{3BD067C9-3266-4DBA-AB10-D439D42AC767}" fitToPage="1" hiddenRows="1">
      <selection activeCell="H9" sqref="H9"/>
      <pageMargins left="1.19" right="0.15748031496062992" top="0.5" bottom="0.51" header="0.51181102362204722" footer="0.51181102362204722"/>
      <pageSetup paperSize="9" scale="69" fitToHeight="2" orientation="portrait" r:id="rId1"/>
      <headerFooter alignWithMargins="0"/>
    </customSheetView>
    <customSheetView guid="{92CDF3B4-C714-4C4F-B6E7-8E2145A85B5B}" fitToPage="1" topLeftCell="A16">
      <selection activeCell="G48" sqref="G48"/>
      <pageMargins left="1.19" right="0.15748031496062992" top="0.5" bottom="0.51" header="0.51181102362204722" footer="0.51181102362204722"/>
      <pageSetup paperSize="9" scale="69" fitToHeight="2" orientation="portrait" r:id="rId2"/>
      <headerFooter alignWithMargins="0"/>
    </customSheetView>
    <customSheetView guid="{1907A0D4-1A04-46C7-BA13-828BC6B0DA3F}" showPageBreaks="1" fitToPage="1">
      <selection activeCell="G6" sqref="G6"/>
      <pageMargins left="1.19" right="0.15748031496062992" top="0.5" bottom="0.51" header="0.51181102362204722" footer="0.51181102362204722"/>
      <pageSetup paperSize="9" fitToHeight="2" orientation="landscape" r:id="rId3"/>
      <headerFooter alignWithMargins="0"/>
    </customSheetView>
    <customSheetView guid="{37E59057-FA9A-4499-A67F-A3B4FE9F3836}" fitToPage="1">
      <selection activeCell="D3" sqref="D3"/>
      <pageMargins left="1.19" right="0.15748031496062992" top="0.5" bottom="0.51" header="0.51181102362204722" footer="0.51181102362204722"/>
      <pageSetup paperSize="9" scale="69" fitToHeight="2" orientation="portrait" r:id="rId4"/>
      <headerFooter alignWithMargins="0"/>
    </customSheetView>
    <customSheetView guid="{904EEE15-F689-401B-A578-41B4FD2E001F}" showPageBreaks="1" fitToPage="1" topLeftCell="A10">
      <selection activeCell="D1" sqref="D1"/>
      <pageMargins left="1.19" right="0.15748031496062992" top="0.5" bottom="0.51" header="0.51181102362204722" footer="0.51181102362204722"/>
      <pageSetup paperSize="9" scale="69" fitToHeight="2" orientation="portrait" r:id="rId5"/>
      <headerFooter alignWithMargins="0"/>
    </customSheetView>
    <customSheetView guid="{0ACD4CF0-131D-4AF9-8EA8-EB7D45CA4E62}" showPageBreaks="1" fitToPage="1" hiddenRows="1" showRuler="0">
      <selection activeCell="D4" sqref="D4"/>
      <pageMargins left="1.19" right="0.15748031496062992" top="0.5" bottom="0.51" header="0.51181102362204722" footer="0.51181102362204722"/>
      <pageSetup paperSize="9" scale="67" fitToHeight="2" orientation="portrait" r:id="rId6"/>
      <headerFooter alignWithMargins="0"/>
    </customSheetView>
    <customSheetView guid="{CF820AF5-4BA7-438F-997C-2DECDEF7692C}" showPageBreaks="1" fitToPage="1" hiddenRows="1">
      <selection activeCell="F7" sqref="F7"/>
      <pageMargins left="1.19" right="0.15748031496062992" top="0.5" bottom="0.51" header="0.51181102362204722" footer="0.51181102362204722"/>
      <pageSetup paperSize="9" scale="67" fitToHeight="2" orientation="portrait" r:id="rId7"/>
      <headerFooter alignWithMargins="0"/>
    </customSheetView>
    <customSheetView guid="{29832ADE-E753-4B19-A9AD-744B0F1D561C}" showPageBreaks="1" fitToPage="1" hiddenRows="1" showRuler="0">
      <selection activeCell="D3" sqref="D3"/>
      <pageMargins left="1.19" right="0.15748031496062992" top="0.5" bottom="0.51" header="0.51181102362204722" footer="0.51181102362204722"/>
      <pageSetup paperSize="9" scale="67" fitToHeight="2" orientation="portrait" r:id="rId8"/>
      <headerFooter alignWithMargins="0"/>
    </customSheetView>
    <customSheetView guid="{C9E7C3F5-D873-4B13-B6C1-5028AF66D368}" showPageBreaks="1" fitToPage="1" hiddenRows="1" showRuler="0">
      <selection activeCell="D1" sqref="D1:D3"/>
      <pageMargins left="1.19" right="0.15748031496062992" top="0.5" bottom="0.51" header="0.51181102362204722" footer="0.51181102362204722"/>
      <pageSetup paperSize="9" scale="69" fitToHeight="2" orientation="portrait" r:id="rId9"/>
      <headerFooter alignWithMargins="0"/>
    </customSheetView>
    <customSheetView guid="{F21A4357-4490-4DC5-AD5F-D74077CDC8A9}" showPageBreaks="1" fitToPage="1" hiddenRows="1" hiddenColumns="1" showRuler="0">
      <selection activeCell="C6" sqref="C6"/>
      <pageMargins left="0.35433070866141736" right="0.15748031496062992" top="0.5" bottom="0.51" header="0.51181102362204722" footer="0.51181102362204722"/>
      <pageSetup paperSize="9" scale="62" fitToHeight="2" orientation="portrait" r:id="rId10"/>
      <headerFooter alignWithMargins="0"/>
    </customSheetView>
    <customSheetView guid="{4AFE580B-5859-43EA-97A2-5651E4714E35}" fitToPage="1" showRuler="0" topLeftCell="A13">
      <selection activeCell="D32" sqref="D32"/>
      <pageMargins left="0.35433070866141736" right="0.15748031496062992" top="0.5" bottom="0.51" header="0.51181102362204722" footer="0.51181102362204722"/>
      <pageSetup paperSize="9" scale="68" fitToHeight="2" orientation="portrait" r:id="rId11"/>
      <headerFooter alignWithMargins="0"/>
    </customSheetView>
    <customSheetView guid="{6646D18D-37BA-4A1B-B8A1-44C68A7B234E}" fitToPage="1" showRuler="0" topLeftCell="A34">
      <selection activeCell="D60" sqref="D60"/>
      <pageMargins left="0.35433070866141736" right="0.15748031496062992" top="0.5" bottom="0.51" header="0.51181102362204722" footer="0.51181102362204722"/>
      <pageSetup paperSize="9" scale="68" fitToHeight="2" orientation="portrait" r:id="rId12"/>
      <headerFooter alignWithMargins="0"/>
    </customSheetView>
    <customSheetView guid="{F302894A-CF82-456A-A20A-50CE2A9DD3D8}" fitToPage="1" showRuler="0">
      <selection activeCell="A18" sqref="A18:IV18"/>
      <pageMargins left="0.35433070866141736" right="0.15748031496062992" top="0.5" bottom="0.51" header="0.51181102362204722" footer="0.51181102362204722"/>
      <pageSetup paperSize="9" scale="68" fitToHeight="2" orientation="portrait" r:id="rId13"/>
      <headerFooter alignWithMargins="0"/>
    </customSheetView>
    <customSheetView guid="{36478EFE-DDFF-4CC3-A0EE-AB3E13284FF8}" fitToPage="1" hiddenRows="1" showRuler="0">
      <selection activeCell="F7" sqref="F7"/>
      <pageMargins left="1.19" right="0.15748031496062992" top="0.5" bottom="0.51" header="0.51181102362204722" footer="0.51181102362204722"/>
      <pageSetup paperSize="9" scale="67" fitToHeight="2" orientation="portrait" r:id="rId14"/>
      <headerFooter alignWithMargins="0"/>
    </customSheetView>
    <customSheetView guid="{0FBBC42C-2EE2-4818-A608-26471E234100}" showPageBreaks="1" fitToPage="1" hiddenRows="1" showRuler="0" topLeftCell="A7">
      <selection activeCell="D19" sqref="D19"/>
      <pageMargins left="1.19" right="0.15748031496062992" top="0.5" bottom="0.51" header="0.51181102362204722" footer="0.51181102362204722"/>
      <pageSetup paperSize="9" scale="67" fitToHeight="2" orientation="portrait" r:id="rId15"/>
      <headerFooter alignWithMargins="0"/>
    </customSheetView>
    <customSheetView guid="{57844251-B758-4481-8918-10B3DC9EDEC9}" fitToPage="1" hiddenRows="1" topLeftCell="A16">
      <selection activeCell="E23" sqref="E23"/>
      <pageMargins left="1.19" right="0.15748031496062992" top="0.5" bottom="0.51" header="0.51181102362204722" footer="0.51181102362204722"/>
      <pageSetup paperSize="9" scale="67" fitToHeight="2" orientation="portrait" r:id="rId16"/>
      <headerFooter alignWithMargins="0"/>
    </customSheetView>
    <customSheetView guid="{E174612B-43F1-44FB-9D84-33D2477DA935}" fitToPage="1" showRuler="0">
      <selection activeCell="E5" sqref="E5"/>
      <pageMargins left="1.19" right="0.15748031496062992" top="0.5" bottom="0.51" header="0.51181102362204722" footer="0.51181102362204722"/>
      <pageSetup paperSize="9" scale="69" fitToHeight="2" orientation="portrait" r:id="rId17"/>
      <headerFooter alignWithMargins="0"/>
    </customSheetView>
    <customSheetView guid="{4F39DA5C-9059-406E-9F89-B6E20F660542}" showPageBreaks="1" fitToPage="1" hiddenRows="1" topLeftCell="A4">
      <selection activeCell="D20" sqref="D20"/>
      <pageMargins left="1.19" right="0.15748031496062992" top="0.5" bottom="0.51" header="0.51181102362204722" footer="0.51181102362204722"/>
      <pageSetup paperSize="9" scale="69" fitToHeight="2" orientation="portrait" r:id="rId18"/>
      <headerFooter alignWithMargins="0"/>
    </customSheetView>
  </customSheetViews>
  <mergeCells count="3">
    <mergeCell ref="B39:C39"/>
    <mergeCell ref="B4:C4"/>
    <mergeCell ref="A5:D5"/>
  </mergeCells>
  <phoneticPr fontId="0" type="noConversion"/>
  <pageMargins left="1.19" right="0.15748031496062992" top="0.5" bottom="0.51" header="0.51181102362204722" footer="0.51181102362204722"/>
  <pageSetup paperSize="9" scale="69" fitToHeight="2" orientation="portrait" r:id="rId1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342"/>
  <sheetViews>
    <sheetView tabSelected="1" view="pageBreakPreview" zoomScaleSheetLayoutView="100" workbookViewId="0">
      <selection activeCell="L10" sqref="L10"/>
    </sheetView>
  </sheetViews>
  <sheetFormatPr defaultRowHeight="12.75" x14ac:dyDescent="0.2"/>
  <cols>
    <col min="1" max="1" width="63.83203125" style="2" customWidth="1"/>
    <col min="2" max="2" width="5.6640625" style="2" customWidth="1"/>
    <col min="3" max="3" width="5.1640625" style="2" customWidth="1"/>
    <col min="4" max="4" width="7.33203125" style="2" customWidth="1"/>
    <col min="5" max="5" width="13.6640625" style="111" customWidth="1"/>
    <col min="6" max="6" width="5.1640625" style="2" customWidth="1"/>
    <col min="7" max="7" width="13.83203125" style="9" customWidth="1"/>
    <col min="8" max="8" width="10" style="2" customWidth="1"/>
    <col min="9" max="16384" width="9.33203125" style="2"/>
  </cols>
  <sheetData>
    <row r="1" spans="1:8" ht="12.75" customHeight="1" x14ac:dyDescent="0.2">
      <c r="A1" s="1"/>
      <c r="B1" s="1"/>
      <c r="C1" s="1"/>
      <c r="E1" s="24" t="s">
        <v>151</v>
      </c>
      <c r="F1" s="9"/>
    </row>
    <row r="2" spans="1:8" ht="12.75" customHeight="1" x14ac:dyDescent="0.2">
      <c r="A2" s="1"/>
      <c r="B2" s="1"/>
      <c r="C2" s="1"/>
      <c r="E2" s="24" t="s">
        <v>75</v>
      </c>
      <c r="F2" s="9"/>
    </row>
    <row r="3" spans="1:8" ht="12.75" customHeight="1" x14ac:dyDescent="0.2">
      <c r="A3" s="1"/>
      <c r="B3" s="1"/>
      <c r="C3" s="1"/>
      <c r="E3" s="135" t="s">
        <v>158</v>
      </c>
      <c r="F3" s="2" t="s">
        <v>190</v>
      </c>
      <c r="G3" s="136"/>
      <c r="H3" s="137"/>
    </row>
    <row r="4" spans="1:8" ht="12.75" customHeight="1" x14ac:dyDescent="0.2">
      <c r="A4" s="1"/>
      <c r="B4" s="1"/>
      <c r="C4" s="1"/>
      <c r="F4" s="3"/>
      <c r="G4" s="102"/>
    </row>
    <row r="5" spans="1:8" s="4" customFormat="1" ht="15.75" x14ac:dyDescent="0.25">
      <c r="A5" s="153"/>
      <c r="B5" s="153"/>
      <c r="C5" s="153"/>
      <c r="D5" s="153"/>
      <c r="E5" s="153"/>
      <c r="F5" s="153"/>
      <c r="G5" s="153"/>
      <c r="H5" s="153"/>
    </row>
    <row r="6" spans="1:8" s="4" customFormat="1" ht="15.75" x14ac:dyDescent="0.25">
      <c r="A6" s="153" t="s">
        <v>46</v>
      </c>
      <c r="B6" s="153"/>
      <c r="C6" s="153"/>
      <c r="D6" s="153"/>
      <c r="E6" s="153"/>
      <c r="F6" s="153"/>
      <c r="G6" s="153"/>
      <c r="H6" s="153"/>
    </row>
    <row r="7" spans="1:8" s="4" customFormat="1" ht="15.75" x14ac:dyDescent="0.25">
      <c r="A7" s="153" t="s">
        <v>79</v>
      </c>
      <c r="B7" s="153"/>
      <c r="C7" s="153"/>
      <c r="D7" s="153"/>
      <c r="E7" s="153"/>
      <c r="F7" s="153"/>
      <c r="G7" s="153"/>
      <c r="H7" s="153"/>
    </row>
    <row r="8" spans="1:8" s="4" customFormat="1" ht="15.75" x14ac:dyDescent="0.25">
      <c r="A8" s="153" t="s">
        <v>186</v>
      </c>
      <c r="B8" s="153"/>
      <c r="C8" s="153"/>
      <c r="D8" s="153"/>
      <c r="E8" s="153"/>
      <c r="F8" s="153"/>
      <c r="G8" s="153"/>
      <c r="H8" s="153"/>
    </row>
    <row r="9" spans="1:8" s="4" customFormat="1" ht="16.5" thickBot="1" x14ac:dyDescent="0.3">
      <c r="A9" s="153"/>
      <c r="B9" s="153"/>
      <c r="C9" s="153"/>
      <c r="D9" s="153"/>
      <c r="E9" s="153"/>
      <c r="F9" s="153"/>
      <c r="G9" s="153"/>
      <c r="H9" s="153"/>
    </row>
    <row r="10" spans="1:8" ht="60.75" customHeight="1" x14ac:dyDescent="0.2">
      <c r="A10" s="42" t="s">
        <v>2</v>
      </c>
      <c r="B10" s="43" t="s">
        <v>3</v>
      </c>
      <c r="C10" s="43" t="s">
        <v>4</v>
      </c>
      <c r="D10" s="43" t="s">
        <v>5</v>
      </c>
      <c r="E10" s="120" t="s">
        <v>6</v>
      </c>
      <c r="F10" s="43" t="s">
        <v>7</v>
      </c>
      <c r="G10" s="44" t="s">
        <v>187</v>
      </c>
      <c r="H10" s="45" t="s">
        <v>19</v>
      </c>
    </row>
    <row r="11" spans="1:8" ht="12.75" customHeight="1" x14ac:dyDescent="0.2">
      <c r="A11" s="46">
        <v>1</v>
      </c>
      <c r="B11" s="5">
        <v>2</v>
      </c>
      <c r="C11" s="5">
        <v>3</v>
      </c>
      <c r="D11" s="5">
        <v>4</v>
      </c>
      <c r="E11" s="121">
        <v>5</v>
      </c>
      <c r="F11" s="5">
        <v>6</v>
      </c>
      <c r="G11" s="5">
        <v>7</v>
      </c>
      <c r="H11" s="47">
        <v>8</v>
      </c>
    </row>
    <row r="12" spans="1:8" x14ac:dyDescent="0.2">
      <c r="A12" s="48" t="s">
        <v>80</v>
      </c>
      <c r="B12" s="35">
        <v>650</v>
      </c>
      <c r="C12" s="35"/>
      <c r="D12" s="35"/>
      <c r="E12" s="112"/>
      <c r="F12" s="35"/>
      <c r="G12" s="39">
        <f>G13+G52+G60+G90+G118+G160+G169+G199+G207</f>
        <v>48652790</v>
      </c>
      <c r="H12" s="66">
        <f>H52+H60+H81+H91+H128</f>
        <v>435500</v>
      </c>
    </row>
    <row r="13" spans="1:8" s="58" customFormat="1" x14ac:dyDescent="0.2">
      <c r="A13" s="52" t="s">
        <v>8</v>
      </c>
      <c r="B13" s="11">
        <v>650</v>
      </c>
      <c r="C13" s="12">
        <v>1</v>
      </c>
      <c r="D13" s="61"/>
      <c r="E13" s="113"/>
      <c r="F13" s="11"/>
      <c r="G13" s="40">
        <f>G14+G22+G33+G38</f>
        <v>15419870</v>
      </c>
      <c r="H13" s="54"/>
    </row>
    <row r="14" spans="1:8" ht="26.25" customHeight="1" x14ac:dyDescent="0.25">
      <c r="A14" s="52" t="s">
        <v>10</v>
      </c>
      <c r="B14" s="6">
        <v>650</v>
      </c>
      <c r="C14" s="7">
        <v>1</v>
      </c>
      <c r="D14" s="8">
        <v>2</v>
      </c>
      <c r="E14" s="114"/>
      <c r="F14" s="6"/>
      <c r="G14" s="74">
        <f>G15</f>
        <v>1680850</v>
      </c>
      <c r="H14" s="50"/>
    </row>
    <row r="15" spans="1:8" ht="40.5" customHeight="1" x14ac:dyDescent="0.25">
      <c r="A15" s="104" t="s">
        <v>139</v>
      </c>
      <c r="B15" s="6">
        <v>650</v>
      </c>
      <c r="C15" s="7">
        <v>1</v>
      </c>
      <c r="D15" s="8">
        <v>2</v>
      </c>
      <c r="E15" s="114" t="s">
        <v>61</v>
      </c>
      <c r="F15" s="6"/>
      <c r="G15" s="74">
        <f>G18</f>
        <v>1680850</v>
      </c>
      <c r="H15" s="50"/>
    </row>
    <row r="16" spans="1:8" ht="68.25" customHeight="1" x14ac:dyDescent="0.25">
      <c r="A16" s="104" t="s">
        <v>141</v>
      </c>
      <c r="B16" s="6">
        <v>650</v>
      </c>
      <c r="C16" s="7">
        <v>1</v>
      </c>
      <c r="D16" s="8">
        <v>2</v>
      </c>
      <c r="E16" s="114" t="s">
        <v>168</v>
      </c>
      <c r="F16" s="6"/>
      <c r="G16" s="74">
        <f>G17</f>
        <v>1680850</v>
      </c>
      <c r="H16" s="50"/>
    </row>
    <row r="17" spans="1:8" ht="18.75" customHeight="1" x14ac:dyDescent="0.25">
      <c r="A17" s="104" t="s">
        <v>140</v>
      </c>
      <c r="B17" s="6">
        <v>650</v>
      </c>
      <c r="C17" s="7">
        <v>1</v>
      </c>
      <c r="D17" s="8">
        <v>2</v>
      </c>
      <c r="E17" s="114" t="s">
        <v>169</v>
      </c>
      <c r="F17" s="6"/>
      <c r="G17" s="74">
        <f>G18</f>
        <v>1680850</v>
      </c>
      <c r="H17" s="50"/>
    </row>
    <row r="18" spans="1:8" ht="51" customHeight="1" x14ac:dyDescent="0.2">
      <c r="A18" s="49" t="s">
        <v>101</v>
      </c>
      <c r="B18" s="6">
        <v>650</v>
      </c>
      <c r="C18" s="7">
        <v>1</v>
      </c>
      <c r="D18" s="8">
        <v>2</v>
      </c>
      <c r="E18" s="114" t="s">
        <v>169</v>
      </c>
      <c r="F18" s="6">
        <v>100</v>
      </c>
      <c r="G18" s="38">
        <f>G19</f>
        <v>1680850</v>
      </c>
      <c r="H18" s="50"/>
    </row>
    <row r="19" spans="1:8" ht="29.25" customHeight="1" x14ac:dyDescent="0.2">
      <c r="A19" s="49" t="s">
        <v>99</v>
      </c>
      <c r="B19" s="6">
        <v>650</v>
      </c>
      <c r="C19" s="7">
        <v>1</v>
      </c>
      <c r="D19" s="8">
        <v>2</v>
      </c>
      <c r="E19" s="114" t="s">
        <v>169</v>
      </c>
      <c r="F19" s="6">
        <v>120</v>
      </c>
      <c r="G19" s="38">
        <f>G20+G21</f>
        <v>1680850</v>
      </c>
      <c r="H19" s="50"/>
    </row>
    <row r="20" spans="1:8" ht="14.25" customHeight="1" x14ac:dyDescent="0.2">
      <c r="A20" s="49" t="s">
        <v>100</v>
      </c>
      <c r="B20" s="6">
        <v>650</v>
      </c>
      <c r="C20" s="7">
        <v>1</v>
      </c>
      <c r="D20" s="8">
        <v>2</v>
      </c>
      <c r="E20" s="114" t="s">
        <v>169</v>
      </c>
      <c r="F20" s="6">
        <v>121</v>
      </c>
      <c r="G20" s="38">
        <v>1290950</v>
      </c>
      <c r="H20" s="50"/>
    </row>
    <row r="21" spans="1:8" ht="38.25" customHeight="1" x14ac:dyDescent="0.2">
      <c r="A21" s="49" t="s">
        <v>71</v>
      </c>
      <c r="B21" s="6">
        <v>650</v>
      </c>
      <c r="C21" s="7">
        <v>1</v>
      </c>
      <c r="D21" s="8">
        <v>2</v>
      </c>
      <c r="E21" s="114" t="s">
        <v>169</v>
      </c>
      <c r="F21" s="6">
        <v>129</v>
      </c>
      <c r="G21" s="38">
        <v>389900</v>
      </c>
      <c r="H21" s="50"/>
    </row>
    <row r="22" spans="1:8" ht="40.5" customHeight="1" x14ac:dyDescent="0.25">
      <c r="A22" s="52" t="s">
        <v>11</v>
      </c>
      <c r="B22" s="6">
        <v>650</v>
      </c>
      <c r="C22" s="7">
        <v>1</v>
      </c>
      <c r="D22" s="8">
        <v>4</v>
      </c>
      <c r="E22" s="114"/>
      <c r="F22" s="6"/>
      <c r="G22" s="74">
        <f>G23</f>
        <v>11479620</v>
      </c>
      <c r="H22" s="76"/>
    </row>
    <row r="23" spans="1:8" ht="40.5" customHeight="1" x14ac:dyDescent="0.25">
      <c r="A23" s="49" t="s">
        <v>139</v>
      </c>
      <c r="B23" s="6">
        <v>650</v>
      </c>
      <c r="C23" s="7">
        <v>1</v>
      </c>
      <c r="D23" s="8">
        <v>4</v>
      </c>
      <c r="E23" s="114" t="s">
        <v>61</v>
      </c>
      <c r="F23" s="6"/>
      <c r="G23" s="74">
        <f>G25</f>
        <v>11479620</v>
      </c>
      <c r="H23" s="76"/>
    </row>
    <row r="24" spans="1:8" ht="65.25" customHeight="1" x14ac:dyDescent="0.25">
      <c r="A24" s="49" t="s">
        <v>141</v>
      </c>
      <c r="B24" s="6">
        <v>650</v>
      </c>
      <c r="C24" s="7">
        <v>1</v>
      </c>
      <c r="D24" s="8">
        <v>4</v>
      </c>
      <c r="E24" s="114" t="s">
        <v>168</v>
      </c>
      <c r="F24" s="6"/>
      <c r="G24" s="74">
        <f>G25</f>
        <v>11479620</v>
      </c>
      <c r="H24" s="76"/>
    </row>
    <row r="25" spans="1:8" ht="27.75" customHeight="1" x14ac:dyDescent="0.25">
      <c r="A25" s="49" t="s">
        <v>113</v>
      </c>
      <c r="B25" s="6">
        <v>650</v>
      </c>
      <c r="C25" s="7">
        <v>1</v>
      </c>
      <c r="D25" s="8">
        <v>4</v>
      </c>
      <c r="E25" s="114" t="s">
        <v>170</v>
      </c>
      <c r="F25" s="6"/>
      <c r="G25" s="74">
        <f>G26+G30</f>
        <v>11479620</v>
      </c>
      <c r="H25" s="76"/>
    </row>
    <row r="26" spans="1:8" ht="53.25" customHeight="1" x14ac:dyDescent="0.25">
      <c r="A26" s="49" t="s">
        <v>101</v>
      </c>
      <c r="B26" s="6">
        <v>650</v>
      </c>
      <c r="C26" s="7">
        <v>1</v>
      </c>
      <c r="D26" s="8">
        <v>4</v>
      </c>
      <c r="E26" s="114" t="s">
        <v>170</v>
      </c>
      <c r="F26" s="6">
        <v>100</v>
      </c>
      <c r="G26" s="74">
        <f>G27</f>
        <v>9029620</v>
      </c>
      <c r="H26" s="76"/>
    </row>
    <row r="27" spans="1:8" ht="28.5" customHeight="1" x14ac:dyDescent="0.2">
      <c r="A27" s="49" t="s">
        <v>105</v>
      </c>
      <c r="B27" s="6">
        <v>650</v>
      </c>
      <c r="C27" s="7">
        <v>1</v>
      </c>
      <c r="D27" s="8">
        <v>4</v>
      </c>
      <c r="E27" s="114" t="s">
        <v>170</v>
      </c>
      <c r="F27" s="6">
        <v>120</v>
      </c>
      <c r="G27" s="38">
        <f>G28+G29</f>
        <v>9029620</v>
      </c>
      <c r="H27" s="50"/>
    </row>
    <row r="28" spans="1:8" ht="16.5" customHeight="1" x14ac:dyDescent="0.2">
      <c r="A28" s="49" t="s">
        <v>102</v>
      </c>
      <c r="B28" s="6">
        <v>650</v>
      </c>
      <c r="C28" s="7">
        <v>1</v>
      </c>
      <c r="D28" s="8">
        <v>4</v>
      </c>
      <c r="E28" s="114" t="s">
        <v>170</v>
      </c>
      <c r="F28" s="6">
        <v>121</v>
      </c>
      <c r="G28" s="38">
        <v>6896800</v>
      </c>
      <c r="H28" s="50"/>
    </row>
    <row r="29" spans="1:8" ht="41.25" customHeight="1" x14ac:dyDescent="0.2">
      <c r="A29" s="49" t="s">
        <v>71</v>
      </c>
      <c r="B29" s="6">
        <v>650</v>
      </c>
      <c r="C29" s="7">
        <v>1</v>
      </c>
      <c r="D29" s="8">
        <v>4</v>
      </c>
      <c r="E29" s="114" t="s">
        <v>170</v>
      </c>
      <c r="F29" s="6">
        <v>129</v>
      </c>
      <c r="G29" s="38">
        <f>2082820+50000</f>
        <v>2132820</v>
      </c>
      <c r="H29" s="50"/>
    </row>
    <row r="30" spans="1:8" ht="18" customHeight="1" x14ac:dyDescent="0.2">
      <c r="A30" s="49" t="s">
        <v>41</v>
      </c>
      <c r="B30" s="6">
        <v>650</v>
      </c>
      <c r="C30" s="7">
        <v>1</v>
      </c>
      <c r="D30" s="8">
        <v>4</v>
      </c>
      <c r="E30" s="114" t="s">
        <v>170</v>
      </c>
      <c r="F30" s="6">
        <v>500</v>
      </c>
      <c r="G30" s="38">
        <f>G31+G32</f>
        <v>2450000</v>
      </c>
      <c r="H30" s="50"/>
    </row>
    <row r="31" spans="1:8" ht="18.75" customHeight="1" x14ac:dyDescent="0.2">
      <c r="A31" s="49" t="s">
        <v>98</v>
      </c>
      <c r="B31" s="6">
        <v>650</v>
      </c>
      <c r="C31" s="7">
        <v>1</v>
      </c>
      <c r="D31" s="8">
        <v>4</v>
      </c>
      <c r="E31" s="114" t="s">
        <v>170</v>
      </c>
      <c r="F31" s="6">
        <v>540</v>
      </c>
      <c r="G31" s="38">
        <v>2205000</v>
      </c>
      <c r="H31" s="50"/>
    </row>
    <row r="32" spans="1:8" ht="18.75" customHeight="1" x14ac:dyDescent="0.2">
      <c r="A32" s="49" t="s">
        <v>189</v>
      </c>
      <c r="B32" s="6">
        <v>650</v>
      </c>
      <c r="C32" s="7">
        <v>1</v>
      </c>
      <c r="D32" s="8">
        <v>4</v>
      </c>
      <c r="E32" s="114" t="s">
        <v>188</v>
      </c>
      <c r="F32" s="6">
        <v>540</v>
      </c>
      <c r="G32" s="38">
        <v>245000</v>
      </c>
      <c r="H32" s="50"/>
    </row>
    <row r="33" spans="1:8" s="58" customFormat="1" ht="12.75" customHeight="1" x14ac:dyDescent="0.25">
      <c r="A33" s="52" t="s">
        <v>25</v>
      </c>
      <c r="B33" s="11">
        <v>650</v>
      </c>
      <c r="C33" s="12">
        <v>1</v>
      </c>
      <c r="D33" s="61">
        <v>11</v>
      </c>
      <c r="E33" s="113"/>
      <c r="F33" s="11"/>
      <c r="G33" s="74">
        <f>G37</f>
        <v>100000</v>
      </c>
      <c r="H33" s="53"/>
    </row>
    <row r="34" spans="1:8" s="58" customFormat="1" ht="12.75" customHeight="1" x14ac:dyDescent="0.2">
      <c r="A34" s="75" t="s">
        <v>38</v>
      </c>
      <c r="B34" s="71">
        <v>650</v>
      </c>
      <c r="C34" s="72">
        <v>1</v>
      </c>
      <c r="D34" s="73">
        <v>11</v>
      </c>
      <c r="E34" s="115" t="s">
        <v>58</v>
      </c>
      <c r="F34" s="11"/>
      <c r="G34" s="70">
        <f>G35</f>
        <v>100000</v>
      </c>
      <c r="H34" s="53"/>
    </row>
    <row r="35" spans="1:8" ht="12.75" customHeight="1" x14ac:dyDescent="0.2">
      <c r="A35" s="62" t="s">
        <v>26</v>
      </c>
      <c r="B35" s="63">
        <v>650</v>
      </c>
      <c r="C35" s="64">
        <v>1</v>
      </c>
      <c r="D35" s="65">
        <v>11</v>
      </c>
      <c r="E35" s="114" t="s">
        <v>59</v>
      </c>
      <c r="F35" s="6"/>
      <c r="G35" s="38">
        <f>G36</f>
        <v>100000</v>
      </c>
      <c r="H35" s="50"/>
    </row>
    <row r="36" spans="1:8" ht="12.75" customHeight="1" x14ac:dyDescent="0.2">
      <c r="A36" s="75" t="s">
        <v>53</v>
      </c>
      <c r="B36" s="63">
        <v>650</v>
      </c>
      <c r="C36" s="64">
        <v>1</v>
      </c>
      <c r="D36" s="65">
        <v>11</v>
      </c>
      <c r="E36" s="114" t="s">
        <v>59</v>
      </c>
      <c r="F36" s="6">
        <v>800</v>
      </c>
      <c r="G36" s="38">
        <f>G37</f>
        <v>100000</v>
      </c>
      <c r="H36" s="50"/>
    </row>
    <row r="37" spans="1:8" ht="12.75" customHeight="1" x14ac:dyDescent="0.2">
      <c r="A37" s="75" t="s">
        <v>40</v>
      </c>
      <c r="B37" s="63">
        <v>650</v>
      </c>
      <c r="C37" s="64">
        <v>1</v>
      </c>
      <c r="D37" s="65">
        <v>11</v>
      </c>
      <c r="E37" s="114" t="s">
        <v>59</v>
      </c>
      <c r="F37" s="6">
        <v>870</v>
      </c>
      <c r="G37" s="38">
        <v>100000</v>
      </c>
      <c r="H37" s="50"/>
    </row>
    <row r="38" spans="1:8" ht="13.5" x14ac:dyDescent="0.25">
      <c r="A38" s="52" t="s">
        <v>9</v>
      </c>
      <c r="B38" s="11">
        <v>650</v>
      </c>
      <c r="C38" s="12">
        <v>1</v>
      </c>
      <c r="D38" s="61">
        <v>13</v>
      </c>
      <c r="E38" s="114"/>
      <c r="F38" s="6"/>
      <c r="G38" s="74">
        <f>G39</f>
        <v>2159400</v>
      </c>
      <c r="H38" s="51"/>
    </row>
    <row r="39" spans="1:8" ht="38.25" x14ac:dyDescent="0.2">
      <c r="A39" s="49" t="s">
        <v>139</v>
      </c>
      <c r="B39" s="6">
        <v>650</v>
      </c>
      <c r="C39" s="7">
        <v>1</v>
      </c>
      <c r="D39" s="8">
        <v>13</v>
      </c>
      <c r="E39" s="114" t="s">
        <v>61</v>
      </c>
      <c r="F39" s="6"/>
      <c r="G39" s="105">
        <f>G40</f>
        <v>2159400</v>
      </c>
      <c r="H39" s="51"/>
    </row>
    <row r="40" spans="1:8" ht="66" customHeight="1" x14ac:dyDescent="0.2">
      <c r="A40" s="75" t="s">
        <v>141</v>
      </c>
      <c r="B40" s="71">
        <v>650</v>
      </c>
      <c r="C40" s="72">
        <v>1</v>
      </c>
      <c r="D40" s="73">
        <v>13</v>
      </c>
      <c r="E40" s="116" t="s">
        <v>168</v>
      </c>
      <c r="F40" s="6"/>
      <c r="G40" s="105">
        <f>G41</f>
        <v>2159400</v>
      </c>
      <c r="H40" s="51"/>
    </row>
    <row r="41" spans="1:8" ht="24" customHeight="1" x14ac:dyDescent="0.2">
      <c r="A41" s="49" t="s">
        <v>81</v>
      </c>
      <c r="B41" s="6">
        <v>650</v>
      </c>
      <c r="C41" s="7">
        <v>1</v>
      </c>
      <c r="D41" s="8">
        <v>13</v>
      </c>
      <c r="E41" s="114" t="s">
        <v>171</v>
      </c>
      <c r="F41" s="6"/>
      <c r="G41" s="38">
        <f>G42+G45+G48</f>
        <v>2159400</v>
      </c>
      <c r="H41" s="51"/>
    </row>
    <row r="42" spans="1:8" ht="52.5" customHeight="1" x14ac:dyDescent="0.2">
      <c r="A42" s="75" t="s">
        <v>101</v>
      </c>
      <c r="B42" s="71">
        <v>650</v>
      </c>
      <c r="C42" s="72">
        <v>1</v>
      </c>
      <c r="D42" s="73">
        <v>13</v>
      </c>
      <c r="E42" s="114" t="s">
        <v>171</v>
      </c>
      <c r="F42" s="71">
        <v>100</v>
      </c>
      <c r="G42" s="70">
        <f>G43</f>
        <v>300000</v>
      </c>
      <c r="H42" s="103"/>
    </row>
    <row r="43" spans="1:8" ht="24" customHeight="1" x14ac:dyDescent="0.2">
      <c r="A43" s="75" t="s">
        <v>105</v>
      </c>
      <c r="B43" s="71">
        <v>650</v>
      </c>
      <c r="C43" s="72">
        <v>1</v>
      </c>
      <c r="D43" s="73">
        <v>13</v>
      </c>
      <c r="E43" s="114" t="s">
        <v>171</v>
      </c>
      <c r="F43" s="71">
        <v>120</v>
      </c>
      <c r="G43" s="70">
        <f>G44</f>
        <v>300000</v>
      </c>
      <c r="H43" s="103"/>
    </row>
    <row r="44" spans="1:8" ht="30.75" customHeight="1" x14ac:dyDescent="0.2">
      <c r="A44" s="75" t="s">
        <v>47</v>
      </c>
      <c r="B44" s="71">
        <v>650</v>
      </c>
      <c r="C44" s="72">
        <v>1</v>
      </c>
      <c r="D44" s="73">
        <v>13</v>
      </c>
      <c r="E44" s="114" t="s">
        <v>171</v>
      </c>
      <c r="F44" s="71">
        <v>122</v>
      </c>
      <c r="G44" s="70">
        <v>300000</v>
      </c>
      <c r="H44" s="103"/>
    </row>
    <row r="45" spans="1:8" ht="30.75" customHeight="1" x14ac:dyDescent="0.2">
      <c r="A45" s="68" t="s">
        <v>73</v>
      </c>
      <c r="B45" s="71">
        <v>650</v>
      </c>
      <c r="C45" s="72">
        <v>1</v>
      </c>
      <c r="D45" s="73">
        <v>13</v>
      </c>
      <c r="E45" s="114" t="s">
        <v>171</v>
      </c>
      <c r="F45" s="71">
        <v>200</v>
      </c>
      <c r="G45" s="70">
        <f>G46</f>
        <v>1769400</v>
      </c>
      <c r="H45" s="103"/>
    </row>
    <row r="46" spans="1:8" ht="30.75" customHeight="1" x14ac:dyDescent="0.2">
      <c r="A46" s="68" t="s">
        <v>54</v>
      </c>
      <c r="B46" s="71">
        <v>650</v>
      </c>
      <c r="C46" s="72">
        <v>1</v>
      </c>
      <c r="D46" s="73">
        <v>13</v>
      </c>
      <c r="E46" s="114" t="s">
        <v>171</v>
      </c>
      <c r="F46" s="71">
        <v>240</v>
      </c>
      <c r="G46" s="70">
        <f>G47</f>
        <v>1769400</v>
      </c>
      <c r="H46" s="103"/>
    </row>
    <row r="47" spans="1:8" ht="30.75" customHeight="1" x14ac:dyDescent="0.2">
      <c r="A47" s="68" t="s">
        <v>48</v>
      </c>
      <c r="B47" s="71">
        <v>650</v>
      </c>
      <c r="C47" s="72">
        <v>1</v>
      </c>
      <c r="D47" s="73">
        <v>13</v>
      </c>
      <c r="E47" s="114" t="s">
        <v>171</v>
      </c>
      <c r="F47" s="71">
        <v>244</v>
      </c>
      <c r="G47" s="70">
        <v>1769400</v>
      </c>
      <c r="H47" s="103"/>
    </row>
    <row r="48" spans="1:8" ht="21" customHeight="1" x14ac:dyDescent="0.2">
      <c r="A48" s="68" t="s">
        <v>53</v>
      </c>
      <c r="B48" s="71">
        <v>650</v>
      </c>
      <c r="C48" s="72">
        <v>1</v>
      </c>
      <c r="D48" s="73">
        <v>13</v>
      </c>
      <c r="E48" s="114" t="s">
        <v>171</v>
      </c>
      <c r="F48" s="71">
        <v>800</v>
      </c>
      <c r="G48" s="70">
        <f>G49</f>
        <v>90000</v>
      </c>
      <c r="H48" s="103"/>
    </row>
    <row r="49" spans="1:8" ht="15.75" customHeight="1" x14ac:dyDescent="0.2">
      <c r="A49" s="75" t="s">
        <v>103</v>
      </c>
      <c r="B49" s="71">
        <v>650</v>
      </c>
      <c r="C49" s="72">
        <v>1</v>
      </c>
      <c r="D49" s="73">
        <v>13</v>
      </c>
      <c r="E49" s="114" t="s">
        <v>171</v>
      </c>
      <c r="F49" s="71">
        <v>850</v>
      </c>
      <c r="G49" s="70">
        <f>G50+G51</f>
        <v>90000</v>
      </c>
      <c r="H49" s="103"/>
    </row>
    <row r="50" spans="1:8" ht="23.25" customHeight="1" x14ac:dyDescent="0.2">
      <c r="A50" s="75" t="s">
        <v>97</v>
      </c>
      <c r="B50" s="71">
        <v>650</v>
      </c>
      <c r="C50" s="72">
        <v>1</v>
      </c>
      <c r="D50" s="73">
        <v>13</v>
      </c>
      <c r="E50" s="114" t="s">
        <v>171</v>
      </c>
      <c r="F50" s="71">
        <v>851</v>
      </c>
      <c r="G50" s="70">
        <v>60000</v>
      </c>
      <c r="H50" s="103"/>
    </row>
    <row r="51" spans="1:8" ht="16.5" customHeight="1" x14ac:dyDescent="0.2">
      <c r="A51" s="75" t="s">
        <v>104</v>
      </c>
      <c r="B51" s="71">
        <v>650</v>
      </c>
      <c r="C51" s="72">
        <v>1</v>
      </c>
      <c r="D51" s="73">
        <v>13</v>
      </c>
      <c r="E51" s="114" t="s">
        <v>171</v>
      </c>
      <c r="F51" s="71">
        <v>852</v>
      </c>
      <c r="G51" s="70">
        <v>30000</v>
      </c>
      <c r="H51" s="103"/>
    </row>
    <row r="52" spans="1:8" s="58" customFormat="1" ht="12.75" customHeight="1" x14ac:dyDescent="0.2">
      <c r="A52" s="52" t="s">
        <v>16</v>
      </c>
      <c r="B52" s="11">
        <v>650</v>
      </c>
      <c r="C52" s="12">
        <v>2</v>
      </c>
      <c r="D52" s="61">
        <v>0</v>
      </c>
      <c r="E52" s="113"/>
      <c r="F52" s="11"/>
      <c r="G52" s="40">
        <f>G53</f>
        <v>435500</v>
      </c>
      <c r="H52" s="54">
        <f>G52</f>
        <v>435500</v>
      </c>
    </row>
    <row r="53" spans="1:8" s="58" customFormat="1" ht="40.5" customHeight="1" x14ac:dyDescent="0.2">
      <c r="A53" s="75" t="s">
        <v>139</v>
      </c>
      <c r="B53" s="71">
        <v>650</v>
      </c>
      <c r="C53" s="72">
        <v>2</v>
      </c>
      <c r="D53" s="73">
        <v>3</v>
      </c>
      <c r="E53" s="116" t="s">
        <v>61</v>
      </c>
      <c r="F53" s="11"/>
      <c r="G53" s="40">
        <f>G54</f>
        <v>435500</v>
      </c>
      <c r="H53" s="54">
        <f>G53</f>
        <v>435500</v>
      </c>
    </row>
    <row r="54" spans="1:8" s="58" customFormat="1" ht="68.25" customHeight="1" x14ac:dyDescent="0.2">
      <c r="A54" s="75" t="s">
        <v>141</v>
      </c>
      <c r="B54" s="71">
        <v>650</v>
      </c>
      <c r="C54" s="72">
        <v>2</v>
      </c>
      <c r="D54" s="73">
        <v>3</v>
      </c>
      <c r="E54" s="116" t="s">
        <v>168</v>
      </c>
      <c r="F54" s="11"/>
      <c r="G54" s="40">
        <f>G55</f>
        <v>435500</v>
      </c>
      <c r="H54" s="54">
        <f>H55</f>
        <v>435500</v>
      </c>
    </row>
    <row r="55" spans="1:8" ht="18.75" customHeight="1" x14ac:dyDescent="0.2">
      <c r="A55" s="49" t="s">
        <v>22</v>
      </c>
      <c r="B55" s="6">
        <v>650</v>
      </c>
      <c r="C55" s="7">
        <v>2</v>
      </c>
      <c r="D55" s="8">
        <v>3</v>
      </c>
      <c r="E55" s="114" t="s">
        <v>172</v>
      </c>
      <c r="F55" s="6"/>
      <c r="G55" s="38">
        <f>G56</f>
        <v>435500</v>
      </c>
      <c r="H55" s="67">
        <f t="shared" ref="H55:H61" si="0">G55</f>
        <v>435500</v>
      </c>
    </row>
    <row r="56" spans="1:8" ht="54.75" customHeight="1" x14ac:dyDescent="0.2">
      <c r="A56" s="49" t="s">
        <v>114</v>
      </c>
      <c r="B56" s="6">
        <v>650</v>
      </c>
      <c r="C56" s="7">
        <v>2</v>
      </c>
      <c r="D56" s="8">
        <v>3</v>
      </c>
      <c r="E56" s="114" t="s">
        <v>172</v>
      </c>
      <c r="F56" s="6">
        <v>100</v>
      </c>
      <c r="G56" s="38">
        <f>G57</f>
        <v>435500</v>
      </c>
      <c r="H56" s="67">
        <f t="shared" si="0"/>
        <v>435500</v>
      </c>
    </row>
    <row r="57" spans="1:8" ht="27.75" customHeight="1" x14ac:dyDescent="0.2">
      <c r="A57" s="49" t="s">
        <v>115</v>
      </c>
      <c r="B57" s="6">
        <v>650</v>
      </c>
      <c r="C57" s="7">
        <v>2</v>
      </c>
      <c r="D57" s="8">
        <v>3</v>
      </c>
      <c r="E57" s="114" t="s">
        <v>172</v>
      </c>
      <c r="F57" s="6">
        <v>120</v>
      </c>
      <c r="G57" s="38">
        <f>G58+G59</f>
        <v>435500</v>
      </c>
      <c r="H57" s="67">
        <f>G57</f>
        <v>435500</v>
      </c>
    </row>
    <row r="58" spans="1:8" ht="18" customHeight="1" x14ac:dyDescent="0.2">
      <c r="A58" s="49" t="s">
        <v>102</v>
      </c>
      <c r="B58" s="6">
        <v>650</v>
      </c>
      <c r="C58" s="7">
        <v>2</v>
      </c>
      <c r="D58" s="8">
        <v>3</v>
      </c>
      <c r="E58" s="114" t="s">
        <v>172</v>
      </c>
      <c r="F58" s="6">
        <v>121</v>
      </c>
      <c r="G58" s="38">
        <v>334485</v>
      </c>
      <c r="H58" s="67">
        <f t="shared" si="0"/>
        <v>334485</v>
      </c>
    </row>
    <row r="59" spans="1:8" ht="42" customHeight="1" x14ac:dyDescent="0.2">
      <c r="A59" s="49" t="s">
        <v>71</v>
      </c>
      <c r="B59" s="6">
        <v>650</v>
      </c>
      <c r="C59" s="7">
        <v>2</v>
      </c>
      <c r="D59" s="8">
        <v>3</v>
      </c>
      <c r="E59" s="114" t="s">
        <v>172</v>
      </c>
      <c r="F59" s="6">
        <v>129</v>
      </c>
      <c r="G59" s="38">
        <v>101015</v>
      </c>
      <c r="H59" s="67">
        <f>G59</f>
        <v>101015</v>
      </c>
    </row>
    <row r="60" spans="1:8" s="147" customFormat="1" ht="29.25" customHeight="1" x14ac:dyDescent="0.2">
      <c r="A60" s="140" t="s">
        <v>34</v>
      </c>
      <c r="B60" s="141">
        <v>650</v>
      </c>
      <c r="C60" s="142">
        <v>3</v>
      </c>
      <c r="D60" s="143">
        <v>0</v>
      </c>
      <c r="E60" s="144"/>
      <c r="F60" s="141"/>
      <c r="G60" s="145">
        <f>G61+G80+G74</f>
        <v>23986</v>
      </c>
      <c r="H60" s="146">
        <f>H61</f>
        <v>0</v>
      </c>
    </row>
    <row r="61" spans="1:8" ht="11.25" customHeight="1" x14ac:dyDescent="0.2">
      <c r="A61" s="62" t="s">
        <v>35</v>
      </c>
      <c r="B61" s="63">
        <v>650</v>
      </c>
      <c r="C61" s="64">
        <v>3</v>
      </c>
      <c r="D61" s="65">
        <v>4</v>
      </c>
      <c r="E61" s="117"/>
      <c r="F61" s="63"/>
      <c r="G61" s="69">
        <f>G62</f>
        <v>0</v>
      </c>
      <c r="H61" s="67">
        <f t="shared" si="0"/>
        <v>0</v>
      </c>
    </row>
    <row r="62" spans="1:8" ht="40.5" customHeight="1" x14ac:dyDescent="0.2">
      <c r="A62" s="62" t="s">
        <v>160</v>
      </c>
      <c r="B62" s="63">
        <v>650</v>
      </c>
      <c r="C62" s="64">
        <v>3</v>
      </c>
      <c r="D62" s="65">
        <v>4</v>
      </c>
      <c r="E62" s="116" t="s">
        <v>61</v>
      </c>
      <c r="F62" s="63"/>
      <c r="G62" s="69">
        <f>G63</f>
        <v>0</v>
      </c>
      <c r="H62" s="67">
        <f>H63</f>
        <v>0</v>
      </c>
    </row>
    <row r="63" spans="1:8" ht="66.75" customHeight="1" x14ac:dyDescent="0.2">
      <c r="A63" s="62" t="s">
        <v>141</v>
      </c>
      <c r="B63" s="63">
        <v>650</v>
      </c>
      <c r="C63" s="64">
        <v>3</v>
      </c>
      <c r="D63" s="65">
        <v>4</v>
      </c>
      <c r="E63" s="116" t="s">
        <v>168</v>
      </c>
      <c r="F63" s="63"/>
      <c r="G63" s="69">
        <f>G64+G69</f>
        <v>0</v>
      </c>
      <c r="H63" s="69">
        <f>H64+H69</f>
        <v>0</v>
      </c>
    </row>
    <row r="64" spans="1:8" ht="25.5" customHeight="1" x14ac:dyDescent="0.2">
      <c r="A64" s="49" t="s">
        <v>143</v>
      </c>
      <c r="B64" s="6">
        <v>650</v>
      </c>
      <c r="C64" s="7">
        <v>3</v>
      </c>
      <c r="D64" s="8">
        <v>4</v>
      </c>
      <c r="E64" s="114" t="s">
        <v>173</v>
      </c>
      <c r="F64" s="6"/>
      <c r="G64" s="38">
        <f>G65</f>
        <v>0</v>
      </c>
      <c r="H64" s="38">
        <f>H65</f>
        <v>0</v>
      </c>
    </row>
    <row r="65" spans="1:8" ht="25.5" customHeight="1" x14ac:dyDescent="0.2">
      <c r="A65" s="49" t="s">
        <v>142</v>
      </c>
      <c r="B65" s="6">
        <v>650</v>
      </c>
      <c r="C65" s="7">
        <v>3</v>
      </c>
      <c r="D65" s="8">
        <v>4</v>
      </c>
      <c r="E65" s="114" t="s">
        <v>173</v>
      </c>
      <c r="F65" s="6">
        <v>100</v>
      </c>
      <c r="G65" s="38">
        <f>G66</f>
        <v>0</v>
      </c>
      <c r="H65" s="51">
        <f>H66</f>
        <v>0</v>
      </c>
    </row>
    <row r="66" spans="1:8" ht="25.5" customHeight="1" x14ac:dyDescent="0.2">
      <c r="A66" s="49" t="s">
        <v>105</v>
      </c>
      <c r="B66" s="6">
        <v>650</v>
      </c>
      <c r="C66" s="7">
        <v>3</v>
      </c>
      <c r="D66" s="8">
        <v>4</v>
      </c>
      <c r="E66" s="114" t="s">
        <v>173</v>
      </c>
      <c r="F66" s="6">
        <v>120</v>
      </c>
      <c r="G66" s="38">
        <f>G67+G68</f>
        <v>0</v>
      </c>
      <c r="H66" s="51">
        <f>G66</f>
        <v>0</v>
      </c>
    </row>
    <row r="67" spans="1:8" ht="25.5" customHeight="1" x14ac:dyDescent="0.2">
      <c r="A67" s="49" t="s">
        <v>102</v>
      </c>
      <c r="B67" s="6">
        <v>650</v>
      </c>
      <c r="C67" s="7">
        <v>3</v>
      </c>
      <c r="D67" s="8">
        <v>4</v>
      </c>
      <c r="E67" s="114" t="s">
        <v>173</v>
      </c>
      <c r="F67" s="6">
        <v>121</v>
      </c>
      <c r="G67" s="38"/>
      <c r="H67" s="51">
        <f>G67</f>
        <v>0</v>
      </c>
    </row>
    <row r="68" spans="1:8" ht="25.5" customHeight="1" x14ac:dyDescent="0.2">
      <c r="A68" s="49" t="s">
        <v>71</v>
      </c>
      <c r="B68" s="6">
        <v>650</v>
      </c>
      <c r="C68" s="7">
        <v>3</v>
      </c>
      <c r="D68" s="8">
        <v>4</v>
      </c>
      <c r="E68" s="114" t="s">
        <v>173</v>
      </c>
      <c r="F68" s="6">
        <v>129</v>
      </c>
      <c r="G68" s="38"/>
      <c r="H68" s="51">
        <f>G68</f>
        <v>0</v>
      </c>
    </row>
    <row r="69" spans="1:8" ht="27" customHeight="1" x14ac:dyDescent="0.2">
      <c r="A69" s="49" t="s">
        <v>116</v>
      </c>
      <c r="B69" s="6">
        <v>650</v>
      </c>
      <c r="C69" s="7">
        <v>3</v>
      </c>
      <c r="D69" s="8">
        <v>4</v>
      </c>
      <c r="E69" s="114" t="s">
        <v>174</v>
      </c>
      <c r="F69" s="6"/>
      <c r="G69" s="38">
        <f>G70</f>
        <v>0</v>
      </c>
      <c r="H69" s="38">
        <f>H70</f>
        <v>0</v>
      </c>
    </row>
    <row r="70" spans="1:8" ht="55.5" customHeight="1" x14ac:dyDescent="0.2">
      <c r="A70" s="49" t="s">
        <v>101</v>
      </c>
      <c r="B70" s="6">
        <v>650</v>
      </c>
      <c r="C70" s="7">
        <v>3</v>
      </c>
      <c r="D70" s="8">
        <v>4</v>
      </c>
      <c r="E70" s="114" t="s">
        <v>174</v>
      </c>
      <c r="F70" s="6">
        <v>100</v>
      </c>
      <c r="G70" s="38">
        <f>G71</f>
        <v>0</v>
      </c>
      <c r="H70" s="51">
        <f>G70</f>
        <v>0</v>
      </c>
    </row>
    <row r="71" spans="1:8" ht="29.25" customHeight="1" x14ac:dyDescent="0.2">
      <c r="A71" s="49" t="s">
        <v>105</v>
      </c>
      <c r="B71" s="6">
        <v>650</v>
      </c>
      <c r="C71" s="7">
        <v>3</v>
      </c>
      <c r="D71" s="8">
        <v>4</v>
      </c>
      <c r="E71" s="114" t="s">
        <v>174</v>
      </c>
      <c r="F71" s="6">
        <v>120</v>
      </c>
      <c r="G71" s="38">
        <f>G72+G73</f>
        <v>0</v>
      </c>
      <c r="H71" s="51">
        <f>G71</f>
        <v>0</v>
      </c>
    </row>
    <row r="72" spans="1:8" ht="15.75" customHeight="1" x14ac:dyDescent="0.2">
      <c r="A72" s="49" t="s">
        <v>102</v>
      </c>
      <c r="B72" s="6">
        <v>650</v>
      </c>
      <c r="C72" s="7">
        <v>3</v>
      </c>
      <c r="D72" s="8">
        <v>4</v>
      </c>
      <c r="E72" s="114" t="s">
        <v>174</v>
      </c>
      <c r="F72" s="6">
        <v>121</v>
      </c>
      <c r="G72" s="38"/>
      <c r="H72" s="51">
        <f>G72</f>
        <v>0</v>
      </c>
    </row>
    <row r="73" spans="1:8" ht="41.25" customHeight="1" x14ac:dyDescent="0.2">
      <c r="A73" s="49" t="s">
        <v>71</v>
      </c>
      <c r="B73" s="6">
        <v>650</v>
      </c>
      <c r="C73" s="7">
        <v>3</v>
      </c>
      <c r="D73" s="8">
        <v>4</v>
      </c>
      <c r="E73" s="114" t="s">
        <v>174</v>
      </c>
      <c r="F73" s="6">
        <v>129</v>
      </c>
      <c r="G73" s="38"/>
      <c r="H73" s="51">
        <f>G73</f>
        <v>0</v>
      </c>
    </row>
    <row r="74" spans="1:8" ht="36" customHeight="1" x14ac:dyDescent="0.2">
      <c r="A74" s="52" t="s">
        <v>161</v>
      </c>
      <c r="B74" s="11">
        <v>650</v>
      </c>
      <c r="C74" s="12">
        <v>3</v>
      </c>
      <c r="D74" s="61">
        <v>9</v>
      </c>
      <c r="E74" s="113"/>
      <c r="F74" s="11"/>
      <c r="G74" s="40">
        <f>G75</f>
        <v>0</v>
      </c>
      <c r="H74" s="54"/>
    </row>
    <row r="75" spans="1:8" ht="17.25" customHeight="1" x14ac:dyDescent="0.2">
      <c r="A75" s="49" t="s">
        <v>38</v>
      </c>
      <c r="B75" s="6">
        <v>650</v>
      </c>
      <c r="C75" s="7">
        <v>3</v>
      </c>
      <c r="D75" s="8">
        <v>9</v>
      </c>
      <c r="E75" s="114" t="s">
        <v>58</v>
      </c>
      <c r="F75" s="6"/>
      <c r="G75" s="38">
        <f>G76</f>
        <v>0</v>
      </c>
      <c r="H75" s="51"/>
    </row>
    <row r="76" spans="1:8" ht="33.75" customHeight="1" x14ac:dyDescent="0.2">
      <c r="A76" s="49" t="s">
        <v>162</v>
      </c>
      <c r="B76" s="6">
        <v>650</v>
      </c>
      <c r="C76" s="7">
        <v>3</v>
      </c>
      <c r="D76" s="8">
        <v>9</v>
      </c>
      <c r="E76" s="114" t="s">
        <v>96</v>
      </c>
      <c r="F76" s="6"/>
      <c r="G76" s="38">
        <f>G77</f>
        <v>0</v>
      </c>
      <c r="H76" s="51"/>
    </row>
    <row r="77" spans="1:8" ht="36" customHeight="1" x14ac:dyDescent="0.2">
      <c r="A77" s="49" t="s">
        <v>73</v>
      </c>
      <c r="B77" s="6">
        <v>650</v>
      </c>
      <c r="C77" s="7">
        <v>3</v>
      </c>
      <c r="D77" s="8">
        <v>9</v>
      </c>
      <c r="E77" s="114" t="s">
        <v>96</v>
      </c>
      <c r="F77" s="6">
        <v>200</v>
      </c>
      <c r="G77" s="38">
        <f>G78</f>
        <v>0</v>
      </c>
      <c r="H77" s="51"/>
    </row>
    <row r="78" spans="1:8" ht="36" customHeight="1" x14ac:dyDescent="0.2">
      <c r="A78" s="49" t="s">
        <v>54</v>
      </c>
      <c r="B78" s="6">
        <v>650</v>
      </c>
      <c r="C78" s="7">
        <v>3</v>
      </c>
      <c r="D78" s="8">
        <v>9</v>
      </c>
      <c r="E78" s="114" t="s">
        <v>96</v>
      </c>
      <c r="F78" s="6">
        <v>240</v>
      </c>
      <c r="G78" s="38">
        <f>G79</f>
        <v>0</v>
      </c>
      <c r="H78" s="51"/>
    </row>
    <row r="79" spans="1:8" ht="36" customHeight="1" x14ac:dyDescent="0.2">
      <c r="A79" s="49" t="s">
        <v>48</v>
      </c>
      <c r="B79" s="6">
        <v>650</v>
      </c>
      <c r="C79" s="7">
        <v>3</v>
      </c>
      <c r="D79" s="8">
        <v>9</v>
      </c>
      <c r="E79" s="114" t="s">
        <v>96</v>
      </c>
      <c r="F79" s="6">
        <v>244</v>
      </c>
      <c r="G79" s="38"/>
      <c r="H79" s="51"/>
    </row>
    <row r="80" spans="1:8" s="9" customFormat="1" ht="31.5" customHeight="1" x14ac:dyDescent="0.2">
      <c r="A80" s="52" t="s">
        <v>42</v>
      </c>
      <c r="B80" s="11">
        <v>650</v>
      </c>
      <c r="C80" s="12">
        <v>3</v>
      </c>
      <c r="D80" s="61">
        <v>14</v>
      </c>
      <c r="E80" s="113"/>
      <c r="F80" s="11"/>
      <c r="G80" s="40">
        <f>G81</f>
        <v>23986</v>
      </c>
      <c r="H80" s="67"/>
    </row>
    <row r="81" spans="1:8" ht="38.25" customHeight="1" x14ac:dyDescent="0.2">
      <c r="A81" s="75" t="s">
        <v>111</v>
      </c>
      <c r="B81" s="6">
        <v>650</v>
      </c>
      <c r="C81" s="7">
        <v>3</v>
      </c>
      <c r="D81" s="8">
        <v>14</v>
      </c>
      <c r="E81" s="114" t="s">
        <v>117</v>
      </c>
      <c r="F81" s="6"/>
      <c r="G81" s="70">
        <f>G82+G86</f>
        <v>23986</v>
      </c>
      <c r="H81" s="67"/>
    </row>
    <row r="82" spans="1:8" ht="72.75" customHeight="1" x14ac:dyDescent="0.2">
      <c r="A82" s="75" t="s">
        <v>118</v>
      </c>
      <c r="B82" s="6">
        <v>650</v>
      </c>
      <c r="C82" s="7">
        <v>3</v>
      </c>
      <c r="D82" s="8">
        <v>14</v>
      </c>
      <c r="E82" s="114" t="s">
        <v>94</v>
      </c>
      <c r="F82" s="6"/>
      <c r="G82" s="70">
        <f>G83</f>
        <v>16790</v>
      </c>
      <c r="H82" s="67"/>
    </row>
    <row r="83" spans="1:8" ht="56.25" customHeight="1" x14ac:dyDescent="0.2">
      <c r="A83" s="49" t="s">
        <v>101</v>
      </c>
      <c r="B83" s="6">
        <v>650</v>
      </c>
      <c r="C83" s="7">
        <v>3</v>
      </c>
      <c r="D83" s="8">
        <v>14</v>
      </c>
      <c r="E83" s="114" t="s">
        <v>94</v>
      </c>
      <c r="F83" s="6">
        <v>100</v>
      </c>
      <c r="G83" s="70">
        <f>G84</f>
        <v>16790</v>
      </c>
      <c r="H83" s="67"/>
    </row>
    <row r="84" spans="1:8" ht="27.75" customHeight="1" x14ac:dyDescent="0.2">
      <c r="A84" s="49" t="s">
        <v>105</v>
      </c>
      <c r="B84" s="6">
        <v>650</v>
      </c>
      <c r="C84" s="7">
        <v>3</v>
      </c>
      <c r="D84" s="8">
        <v>14</v>
      </c>
      <c r="E84" s="114" t="s">
        <v>94</v>
      </c>
      <c r="F84" s="6">
        <v>120</v>
      </c>
      <c r="G84" s="70">
        <f>G85</f>
        <v>16790</v>
      </c>
      <c r="H84" s="67"/>
    </row>
    <row r="85" spans="1:8" ht="51" customHeight="1" x14ac:dyDescent="0.2">
      <c r="A85" s="75" t="s">
        <v>157</v>
      </c>
      <c r="B85" s="6">
        <v>650</v>
      </c>
      <c r="C85" s="7">
        <v>3</v>
      </c>
      <c r="D85" s="8">
        <v>14</v>
      </c>
      <c r="E85" s="114" t="s">
        <v>94</v>
      </c>
      <c r="F85" s="6">
        <v>123</v>
      </c>
      <c r="G85" s="70">
        <v>16790</v>
      </c>
      <c r="H85" s="67"/>
    </row>
    <row r="86" spans="1:8" ht="69" customHeight="1" x14ac:dyDescent="0.2">
      <c r="A86" s="75" t="s">
        <v>119</v>
      </c>
      <c r="B86" s="6">
        <v>650</v>
      </c>
      <c r="C86" s="7">
        <v>3</v>
      </c>
      <c r="D86" s="8">
        <v>14</v>
      </c>
      <c r="E86" s="114" t="s">
        <v>95</v>
      </c>
      <c r="F86" s="6"/>
      <c r="G86" s="70">
        <f>G88</f>
        <v>7196</v>
      </c>
      <c r="H86" s="67"/>
    </row>
    <row r="87" spans="1:8" ht="29.25" customHeight="1" x14ac:dyDescent="0.2">
      <c r="A87" s="68" t="s">
        <v>73</v>
      </c>
      <c r="B87" s="6">
        <v>650</v>
      </c>
      <c r="C87" s="7">
        <v>3</v>
      </c>
      <c r="D87" s="8">
        <v>14</v>
      </c>
      <c r="E87" s="114" t="s">
        <v>95</v>
      </c>
      <c r="F87" s="6">
        <v>200</v>
      </c>
      <c r="G87" s="70">
        <f>G88</f>
        <v>7196</v>
      </c>
      <c r="H87" s="67"/>
    </row>
    <row r="88" spans="1:8" ht="27" customHeight="1" x14ac:dyDescent="0.2">
      <c r="A88" s="68" t="s">
        <v>54</v>
      </c>
      <c r="B88" s="6">
        <v>650</v>
      </c>
      <c r="C88" s="7">
        <v>3</v>
      </c>
      <c r="D88" s="8">
        <v>14</v>
      </c>
      <c r="E88" s="114" t="s">
        <v>95</v>
      </c>
      <c r="F88" s="6">
        <v>240</v>
      </c>
      <c r="G88" s="70">
        <f>G89</f>
        <v>7196</v>
      </c>
      <c r="H88" s="67"/>
    </row>
    <row r="89" spans="1:8" ht="31.5" customHeight="1" x14ac:dyDescent="0.2">
      <c r="A89" s="49" t="s">
        <v>48</v>
      </c>
      <c r="B89" s="6">
        <v>650</v>
      </c>
      <c r="C89" s="7">
        <v>3</v>
      </c>
      <c r="D89" s="8">
        <v>14</v>
      </c>
      <c r="E89" s="114" t="s">
        <v>95</v>
      </c>
      <c r="F89" s="6">
        <v>244</v>
      </c>
      <c r="G89" s="70">
        <v>7196</v>
      </c>
      <c r="H89" s="67"/>
    </row>
    <row r="90" spans="1:8" ht="13.5" customHeight="1" x14ac:dyDescent="0.2">
      <c r="A90" s="52" t="s">
        <v>27</v>
      </c>
      <c r="B90" s="11">
        <v>650</v>
      </c>
      <c r="C90" s="12">
        <v>4</v>
      </c>
      <c r="D90" s="61">
        <v>0</v>
      </c>
      <c r="E90" s="113"/>
      <c r="F90" s="11"/>
      <c r="G90" s="40">
        <f>G91+G112+G102</f>
        <v>5772927</v>
      </c>
      <c r="H90" s="54"/>
    </row>
    <row r="91" spans="1:8" ht="11.25" customHeight="1" x14ac:dyDescent="0.2">
      <c r="A91" s="52" t="s">
        <v>36</v>
      </c>
      <c r="B91" s="11">
        <v>650</v>
      </c>
      <c r="C91" s="12">
        <v>4</v>
      </c>
      <c r="D91" s="61">
        <v>1</v>
      </c>
      <c r="E91" s="113"/>
      <c r="F91" s="11"/>
      <c r="G91" s="40">
        <f>G92</f>
        <v>1970027</v>
      </c>
      <c r="H91" s="54"/>
    </row>
    <row r="92" spans="1:8" ht="40.5" customHeight="1" x14ac:dyDescent="0.2">
      <c r="A92" s="75" t="s">
        <v>139</v>
      </c>
      <c r="B92" s="6">
        <v>650</v>
      </c>
      <c r="C92" s="7">
        <v>4</v>
      </c>
      <c r="D92" s="8">
        <v>1</v>
      </c>
      <c r="E92" s="114" t="s">
        <v>61</v>
      </c>
      <c r="F92" s="6"/>
      <c r="G92" s="70">
        <f>G93</f>
        <v>1970027</v>
      </c>
      <c r="H92" s="67"/>
    </row>
    <row r="93" spans="1:8" ht="66" customHeight="1" x14ac:dyDescent="0.2">
      <c r="A93" s="75" t="s">
        <v>141</v>
      </c>
      <c r="B93" s="6">
        <v>650</v>
      </c>
      <c r="C93" s="7">
        <v>4</v>
      </c>
      <c r="D93" s="8">
        <v>1</v>
      </c>
      <c r="E93" s="114" t="s">
        <v>168</v>
      </c>
      <c r="F93" s="6"/>
      <c r="G93" s="70">
        <f>G94+G98</f>
        <v>1970027</v>
      </c>
      <c r="H93" s="67"/>
    </row>
    <row r="94" spans="1:8" ht="25.5" x14ac:dyDescent="0.2">
      <c r="A94" s="49" t="s">
        <v>120</v>
      </c>
      <c r="B94" s="6">
        <v>650</v>
      </c>
      <c r="C94" s="7">
        <v>4</v>
      </c>
      <c r="D94" s="8">
        <v>1</v>
      </c>
      <c r="E94" s="114" t="s">
        <v>175</v>
      </c>
      <c r="F94" s="6"/>
      <c r="G94" s="70">
        <f>G96</f>
        <v>445500</v>
      </c>
      <c r="H94" s="67"/>
    </row>
    <row r="95" spans="1:8" ht="25.5" x14ac:dyDescent="0.2">
      <c r="A95" s="49" t="s">
        <v>73</v>
      </c>
      <c r="B95" s="6">
        <v>650</v>
      </c>
      <c r="C95" s="7">
        <v>4</v>
      </c>
      <c r="D95" s="8">
        <v>1</v>
      </c>
      <c r="E95" s="114" t="s">
        <v>175</v>
      </c>
      <c r="F95" s="6">
        <v>200</v>
      </c>
      <c r="G95" s="70">
        <f>G96</f>
        <v>445500</v>
      </c>
      <c r="H95" s="67"/>
    </row>
    <row r="96" spans="1:8" ht="25.5" x14ac:dyDescent="0.2">
      <c r="A96" s="49" t="s">
        <v>54</v>
      </c>
      <c r="B96" s="6">
        <v>650</v>
      </c>
      <c r="C96" s="7">
        <v>4</v>
      </c>
      <c r="D96" s="8">
        <v>1</v>
      </c>
      <c r="E96" s="114" t="s">
        <v>175</v>
      </c>
      <c r="F96" s="6">
        <v>240</v>
      </c>
      <c r="G96" s="70">
        <f>G97</f>
        <v>445500</v>
      </c>
      <c r="H96" s="67"/>
    </row>
    <row r="97" spans="1:8" ht="25.5" x14ac:dyDescent="0.2">
      <c r="A97" s="49" t="s">
        <v>48</v>
      </c>
      <c r="B97" s="6">
        <v>650</v>
      </c>
      <c r="C97" s="7">
        <v>4</v>
      </c>
      <c r="D97" s="8">
        <v>1</v>
      </c>
      <c r="E97" s="114" t="s">
        <v>175</v>
      </c>
      <c r="F97" s="6">
        <v>244</v>
      </c>
      <c r="G97" s="70">
        <v>445500</v>
      </c>
      <c r="H97" s="67"/>
    </row>
    <row r="98" spans="1:8" ht="28.5" customHeight="1" x14ac:dyDescent="0.2">
      <c r="A98" s="49" t="s">
        <v>154</v>
      </c>
      <c r="B98" s="6">
        <v>650</v>
      </c>
      <c r="C98" s="7">
        <v>4</v>
      </c>
      <c r="D98" s="8">
        <v>1</v>
      </c>
      <c r="E98" s="114" t="s">
        <v>176</v>
      </c>
      <c r="F98" s="6"/>
      <c r="G98" s="70">
        <f>G100</f>
        <v>1524527</v>
      </c>
      <c r="H98" s="67"/>
    </row>
    <row r="99" spans="1:8" ht="28.5" customHeight="1" x14ac:dyDescent="0.2">
      <c r="A99" s="49" t="s">
        <v>73</v>
      </c>
      <c r="B99" s="6">
        <v>650</v>
      </c>
      <c r="C99" s="7">
        <v>4</v>
      </c>
      <c r="D99" s="8">
        <v>1</v>
      </c>
      <c r="E99" s="114" t="s">
        <v>176</v>
      </c>
      <c r="F99" s="6">
        <v>200</v>
      </c>
      <c r="G99" s="70">
        <f>G100</f>
        <v>1524527</v>
      </c>
      <c r="H99" s="67"/>
    </row>
    <row r="100" spans="1:8" ht="28.5" customHeight="1" x14ac:dyDescent="0.2">
      <c r="A100" s="49" t="s">
        <v>54</v>
      </c>
      <c r="B100" s="6">
        <v>650</v>
      </c>
      <c r="C100" s="7">
        <v>4</v>
      </c>
      <c r="D100" s="8">
        <v>1</v>
      </c>
      <c r="E100" s="114" t="s">
        <v>176</v>
      </c>
      <c r="F100" s="6">
        <v>240</v>
      </c>
      <c r="G100" s="70">
        <f>G101</f>
        <v>1524527</v>
      </c>
      <c r="H100" s="67"/>
    </row>
    <row r="101" spans="1:8" ht="33" customHeight="1" x14ac:dyDescent="0.2">
      <c r="A101" s="49" t="s">
        <v>48</v>
      </c>
      <c r="B101" s="6">
        <v>650</v>
      </c>
      <c r="C101" s="7">
        <v>4</v>
      </c>
      <c r="D101" s="8">
        <v>1</v>
      </c>
      <c r="E101" s="114" t="s">
        <v>176</v>
      </c>
      <c r="F101" s="6">
        <v>244</v>
      </c>
      <c r="G101" s="70">
        <v>1524527</v>
      </c>
      <c r="H101" s="67"/>
    </row>
    <row r="102" spans="1:8" ht="14.25" customHeight="1" x14ac:dyDescent="0.2">
      <c r="A102" s="52" t="s">
        <v>62</v>
      </c>
      <c r="B102" s="11">
        <v>650</v>
      </c>
      <c r="C102" s="12">
        <v>4</v>
      </c>
      <c r="D102" s="61">
        <v>9</v>
      </c>
      <c r="E102" s="113"/>
      <c r="F102" s="11"/>
      <c r="G102" s="40">
        <f>G103</f>
        <v>3366000</v>
      </c>
      <c r="H102" s="67"/>
    </row>
    <row r="103" spans="1:8" ht="46.5" customHeight="1" x14ac:dyDescent="0.2">
      <c r="A103" s="75" t="s">
        <v>112</v>
      </c>
      <c r="B103" s="71">
        <v>650</v>
      </c>
      <c r="C103" s="72">
        <v>4</v>
      </c>
      <c r="D103" s="73">
        <v>9</v>
      </c>
      <c r="E103" s="115" t="s">
        <v>91</v>
      </c>
      <c r="F103" s="71"/>
      <c r="G103" s="70">
        <f>G104+G108</f>
        <v>3366000</v>
      </c>
      <c r="H103" s="67"/>
    </row>
    <row r="104" spans="1:8" ht="29.25" customHeight="1" x14ac:dyDescent="0.2">
      <c r="A104" s="75" t="s">
        <v>121</v>
      </c>
      <c r="B104" s="71">
        <v>650</v>
      </c>
      <c r="C104" s="72">
        <v>4</v>
      </c>
      <c r="D104" s="73">
        <v>9</v>
      </c>
      <c r="E104" s="115" t="s">
        <v>92</v>
      </c>
      <c r="F104" s="11"/>
      <c r="G104" s="70">
        <f>G105</f>
        <v>3366000</v>
      </c>
      <c r="H104" s="67"/>
    </row>
    <row r="105" spans="1:8" ht="27" customHeight="1" x14ac:dyDescent="0.2">
      <c r="A105" s="49" t="s">
        <v>73</v>
      </c>
      <c r="B105" s="6">
        <v>650</v>
      </c>
      <c r="C105" s="7">
        <v>4</v>
      </c>
      <c r="D105" s="8">
        <v>9</v>
      </c>
      <c r="E105" s="115" t="s">
        <v>92</v>
      </c>
      <c r="F105" s="6">
        <v>200</v>
      </c>
      <c r="G105" s="70">
        <f>G106</f>
        <v>3366000</v>
      </c>
      <c r="H105" s="67"/>
    </row>
    <row r="106" spans="1:8" ht="33" customHeight="1" x14ac:dyDescent="0.2">
      <c r="A106" s="49" t="s">
        <v>54</v>
      </c>
      <c r="B106" s="6">
        <v>650</v>
      </c>
      <c r="C106" s="7">
        <v>4</v>
      </c>
      <c r="D106" s="8">
        <v>9</v>
      </c>
      <c r="E106" s="115" t="s">
        <v>92</v>
      </c>
      <c r="F106" s="6">
        <v>240</v>
      </c>
      <c r="G106" s="70">
        <f>G107</f>
        <v>3366000</v>
      </c>
      <c r="H106" s="67"/>
    </row>
    <row r="107" spans="1:8" ht="33" customHeight="1" x14ac:dyDescent="0.2">
      <c r="A107" s="49" t="s">
        <v>48</v>
      </c>
      <c r="B107" s="6">
        <v>650</v>
      </c>
      <c r="C107" s="7">
        <v>4</v>
      </c>
      <c r="D107" s="8">
        <v>9</v>
      </c>
      <c r="E107" s="115" t="s">
        <v>92</v>
      </c>
      <c r="F107" s="6">
        <v>244</v>
      </c>
      <c r="G107" s="70">
        <v>3366000</v>
      </c>
      <c r="H107" s="67"/>
    </row>
    <row r="108" spans="1:8" ht="15.75" customHeight="1" x14ac:dyDescent="0.2">
      <c r="A108" s="75" t="s">
        <v>122</v>
      </c>
      <c r="B108" s="71">
        <v>650</v>
      </c>
      <c r="C108" s="72">
        <v>4</v>
      </c>
      <c r="D108" s="73">
        <v>9</v>
      </c>
      <c r="E108" s="114" t="s">
        <v>93</v>
      </c>
      <c r="F108" s="71"/>
      <c r="G108" s="70">
        <f>G109</f>
        <v>0</v>
      </c>
      <c r="H108" s="67"/>
    </row>
    <row r="109" spans="1:8" ht="33" customHeight="1" x14ac:dyDescent="0.2">
      <c r="A109" s="49" t="s">
        <v>73</v>
      </c>
      <c r="B109" s="6">
        <v>650</v>
      </c>
      <c r="C109" s="7">
        <v>4</v>
      </c>
      <c r="D109" s="8">
        <v>9</v>
      </c>
      <c r="E109" s="114" t="s">
        <v>93</v>
      </c>
      <c r="F109" s="6">
        <v>200</v>
      </c>
      <c r="G109" s="70">
        <f>G110</f>
        <v>0</v>
      </c>
      <c r="H109" s="67"/>
    </row>
    <row r="110" spans="1:8" ht="28.5" customHeight="1" x14ac:dyDescent="0.2">
      <c r="A110" s="49" t="s">
        <v>54</v>
      </c>
      <c r="B110" s="6">
        <v>650</v>
      </c>
      <c r="C110" s="7">
        <v>4</v>
      </c>
      <c r="D110" s="8">
        <v>9</v>
      </c>
      <c r="E110" s="114" t="s">
        <v>93</v>
      </c>
      <c r="F110" s="6">
        <v>240</v>
      </c>
      <c r="G110" s="70">
        <f>G111</f>
        <v>0</v>
      </c>
      <c r="H110" s="67"/>
    </row>
    <row r="111" spans="1:8" ht="26.25" customHeight="1" x14ac:dyDescent="0.2">
      <c r="A111" s="49" t="s">
        <v>48</v>
      </c>
      <c r="B111" s="6">
        <v>650</v>
      </c>
      <c r="C111" s="7">
        <v>4</v>
      </c>
      <c r="D111" s="8">
        <v>9</v>
      </c>
      <c r="E111" s="114" t="s">
        <v>93</v>
      </c>
      <c r="F111" s="6">
        <v>244</v>
      </c>
      <c r="G111" s="70">
        <v>0</v>
      </c>
      <c r="H111" s="67"/>
    </row>
    <row r="112" spans="1:8" ht="19.5" customHeight="1" x14ac:dyDescent="0.2">
      <c r="A112" s="52" t="s">
        <v>28</v>
      </c>
      <c r="B112" s="11">
        <v>650</v>
      </c>
      <c r="C112" s="12">
        <v>4</v>
      </c>
      <c r="D112" s="61">
        <v>10</v>
      </c>
      <c r="E112" s="113"/>
      <c r="F112" s="11"/>
      <c r="G112" s="40">
        <f>G113</f>
        <v>436900</v>
      </c>
      <c r="H112" s="54"/>
    </row>
    <row r="113" spans="1:8" ht="41.25" customHeight="1" x14ac:dyDescent="0.2">
      <c r="A113" s="75" t="s">
        <v>139</v>
      </c>
      <c r="B113" s="71">
        <v>650</v>
      </c>
      <c r="C113" s="72">
        <v>4</v>
      </c>
      <c r="D113" s="73">
        <v>10</v>
      </c>
      <c r="E113" s="116" t="s">
        <v>61</v>
      </c>
      <c r="F113" s="71"/>
      <c r="G113" s="70">
        <f>G114</f>
        <v>436900</v>
      </c>
      <c r="H113" s="54"/>
    </row>
    <row r="114" spans="1:8" ht="29.25" customHeight="1" x14ac:dyDescent="0.2">
      <c r="A114" s="75" t="s">
        <v>144</v>
      </c>
      <c r="B114" s="71">
        <v>650</v>
      </c>
      <c r="C114" s="72">
        <v>4</v>
      </c>
      <c r="D114" s="73">
        <v>10</v>
      </c>
      <c r="E114" s="116" t="s">
        <v>177</v>
      </c>
      <c r="F114" s="71"/>
      <c r="G114" s="70">
        <f>G115</f>
        <v>436900</v>
      </c>
      <c r="H114" s="54"/>
    </row>
    <row r="115" spans="1:8" ht="29.25" customHeight="1" x14ac:dyDescent="0.2">
      <c r="A115" s="49" t="s">
        <v>73</v>
      </c>
      <c r="B115" s="6">
        <v>650</v>
      </c>
      <c r="C115" s="7">
        <v>4</v>
      </c>
      <c r="D115" s="8">
        <v>10</v>
      </c>
      <c r="E115" s="114" t="s">
        <v>178</v>
      </c>
      <c r="F115" s="6">
        <v>200</v>
      </c>
      <c r="G115" s="38">
        <f>G116</f>
        <v>436900</v>
      </c>
      <c r="H115" s="103"/>
    </row>
    <row r="116" spans="1:8" ht="28.5" customHeight="1" x14ac:dyDescent="0.2">
      <c r="A116" s="49" t="s">
        <v>54</v>
      </c>
      <c r="B116" s="6">
        <v>650</v>
      </c>
      <c r="C116" s="7">
        <v>4</v>
      </c>
      <c r="D116" s="8">
        <v>10</v>
      </c>
      <c r="E116" s="114" t="s">
        <v>178</v>
      </c>
      <c r="F116" s="6">
        <v>240</v>
      </c>
      <c r="G116" s="38">
        <f>G117</f>
        <v>436900</v>
      </c>
      <c r="H116" s="103"/>
    </row>
    <row r="117" spans="1:8" ht="28.5" customHeight="1" x14ac:dyDescent="0.2">
      <c r="A117" s="49" t="s">
        <v>106</v>
      </c>
      <c r="B117" s="6">
        <v>650</v>
      </c>
      <c r="C117" s="7">
        <v>4</v>
      </c>
      <c r="D117" s="8">
        <v>10</v>
      </c>
      <c r="E117" s="114" t="s">
        <v>178</v>
      </c>
      <c r="F117" s="6">
        <v>242</v>
      </c>
      <c r="G117" s="38">
        <v>436900</v>
      </c>
      <c r="H117" s="103"/>
    </row>
    <row r="118" spans="1:8" s="58" customFormat="1" x14ac:dyDescent="0.2">
      <c r="A118" s="52" t="s">
        <v>14</v>
      </c>
      <c r="B118" s="11">
        <v>650</v>
      </c>
      <c r="C118" s="12">
        <v>5</v>
      </c>
      <c r="D118" s="60" t="s">
        <v>50</v>
      </c>
      <c r="E118" s="113"/>
      <c r="F118" s="11"/>
      <c r="G118" s="40">
        <f>G119+G128+G136+G155</f>
        <v>4185300</v>
      </c>
      <c r="H118" s="54"/>
    </row>
    <row r="119" spans="1:8" s="58" customFormat="1" ht="20.25" customHeight="1" x14ac:dyDescent="0.2">
      <c r="A119" s="52" t="s">
        <v>67</v>
      </c>
      <c r="B119" s="11">
        <v>650</v>
      </c>
      <c r="C119" s="12">
        <v>5</v>
      </c>
      <c r="D119" s="60" t="s">
        <v>66</v>
      </c>
      <c r="E119" s="113"/>
      <c r="F119" s="11"/>
      <c r="G119" s="40">
        <f>G120</f>
        <v>0</v>
      </c>
      <c r="H119" s="54"/>
    </row>
    <row r="120" spans="1:8" s="58" customFormat="1" ht="29.25" customHeight="1" x14ac:dyDescent="0.2">
      <c r="A120" s="75" t="s">
        <v>145</v>
      </c>
      <c r="B120" s="11">
        <v>650</v>
      </c>
      <c r="C120" s="12">
        <v>5</v>
      </c>
      <c r="D120" s="60" t="s">
        <v>66</v>
      </c>
      <c r="E120" s="113" t="s">
        <v>182</v>
      </c>
      <c r="F120" s="11"/>
      <c r="G120" s="40">
        <f>G121</f>
        <v>0</v>
      </c>
      <c r="H120" s="54"/>
    </row>
    <row r="121" spans="1:8" s="58" customFormat="1" ht="25.5" x14ac:dyDescent="0.2">
      <c r="A121" s="75" t="s">
        <v>110</v>
      </c>
      <c r="B121" s="71">
        <v>650</v>
      </c>
      <c r="C121" s="72">
        <v>5</v>
      </c>
      <c r="D121" s="77" t="s">
        <v>66</v>
      </c>
      <c r="E121" s="116" t="s">
        <v>181</v>
      </c>
      <c r="F121" s="11"/>
      <c r="G121" s="70">
        <f>G122+G125</f>
        <v>0</v>
      </c>
      <c r="H121" s="54"/>
    </row>
    <row r="122" spans="1:8" s="58" customFormat="1" ht="25.5" x14ac:dyDescent="0.2">
      <c r="A122" s="68" t="s">
        <v>73</v>
      </c>
      <c r="B122" s="71">
        <v>650</v>
      </c>
      <c r="C122" s="72">
        <v>5</v>
      </c>
      <c r="D122" s="77" t="s">
        <v>66</v>
      </c>
      <c r="E122" s="116" t="s">
        <v>181</v>
      </c>
      <c r="F122" s="71">
        <v>200</v>
      </c>
      <c r="G122" s="70">
        <f>G123</f>
        <v>0</v>
      </c>
      <c r="H122" s="54"/>
    </row>
    <row r="123" spans="1:8" s="58" customFormat="1" ht="25.5" x14ac:dyDescent="0.2">
      <c r="A123" s="68" t="s">
        <v>54</v>
      </c>
      <c r="B123" s="71">
        <v>650</v>
      </c>
      <c r="C123" s="72">
        <v>5</v>
      </c>
      <c r="D123" s="77" t="s">
        <v>66</v>
      </c>
      <c r="E123" s="116" t="s">
        <v>181</v>
      </c>
      <c r="F123" s="71">
        <v>240</v>
      </c>
      <c r="G123" s="70">
        <f>G124</f>
        <v>0</v>
      </c>
      <c r="H123" s="54"/>
    </row>
    <row r="124" spans="1:8" s="58" customFormat="1" ht="25.5" x14ac:dyDescent="0.2">
      <c r="A124" s="75" t="s">
        <v>146</v>
      </c>
      <c r="B124" s="71">
        <v>650</v>
      </c>
      <c r="C124" s="72">
        <v>5</v>
      </c>
      <c r="D124" s="77" t="s">
        <v>66</v>
      </c>
      <c r="E124" s="116" t="s">
        <v>181</v>
      </c>
      <c r="F124" s="71">
        <v>243</v>
      </c>
      <c r="G124" s="70">
        <v>0</v>
      </c>
      <c r="H124" s="54"/>
    </row>
    <row r="125" spans="1:8" s="58" customFormat="1" x14ac:dyDescent="0.2">
      <c r="A125" s="68" t="s">
        <v>53</v>
      </c>
      <c r="B125" s="71">
        <v>650</v>
      </c>
      <c r="C125" s="72">
        <v>5</v>
      </c>
      <c r="D125" s="77" t="s">
        <v>66</v>
      </c>
      <c r="E125" s="116" t="s">
        <v>181</v>
      </c>
      <c r="F125" s="71">
        <v>800</v>
      </c>
      <c r="G125" s="70">
        <f>G126</f>
        <v>0</v>
      </c>
      <c r="H125" s="54"/>
    </row>
    <row r="126" spans="1:8" s="58" customFormat="1" x14ac:dyDescent="0.2">
      <c r="A126" s="75" t="s">
        <v>103</v>
      </c>
      <c r="B126" s="71">
        <v>650</v>
      </c>
      <c r="C126" s="72">
        <v>5</v>
      </c>
      <c r="D126" s="77" t="s">
        <v>66</v>
      </c>
      <c r="E126" s="116" t="s">
        <v>181</v>
      </c>
      <c r="F126" s="71">
        <v>850</v>
      </c>
      <c r="G126" s="70">
        <f>G127</f>
        <v>0</v>
      </c>
      <c r="H126" s="54"/>
    </row>
    <row r="127" spans="1:8" s="58" customFormat="1" x14ac:dyDescent="0.2">
      <c r="A127" s="75" t="s">
        <v>147</v>
      </c>
      <c r="B127" s="71">
        <v>650</v>
      </c>
      <c r="C127" s="72">
        <v>5</v>
      </c>
      <c r="D127" s="77" t="s">
        <v>66</v>
      </c>
      <c r="E127" s="116" t="s">
        <v>181</v>
      </c>
      <c r="F127" s="71">
        <v>853</v>
      </c>
      <c r="G127" s="70"/>
      <c r="H127" s="54"/>
    </row>
    <row r="128" spans="1:8" x14ac:dyDescent="0.2">
      <c r="A128" s="52" t="s">
        <v>0</v>
      </c>
      <c r="B128" s="11">
        <v>650</v>
      </c>
      <c r="C128" s="59">
        <v>5</v>
      </c>
      <c r="D128" s="60" t="s">
        <v>33</v>
      </c>
      <c r="E128" s="113"/>
      <c r="F128" s="11"/>
      <c r="G128" s="40">
        <f>G129</f>
        <v>0</v>
      </c>
      <c r="H128" s="53"/>
    </row>
    <row r="129" spans="1:8" x14ac:dyDescent="0.2">
      <c r="A129" s="75" t="s">
        <v>38</v>
      </c>
      <c r="B129" s="6">
        <v>650</v>
      </c>
      <c r="C129" s="37">
        <v>5</v>
      </c>
      <c r="D129" s="36" t="s">
        <v>33</v>
      </c>
      <c r="E129" s="114" t="s">
        <v>58</v>
      </c>
      <c r="F129" s="6"/>
      <c r="G129" s="38">
        <f>G131+G133</f>
        <v>0</v>
      </c>
      <c r="H129" s="50"/>
    </row>
    <row r="130" spans="1:8" ht="29.25" customHeight="1" x14ac:dyDescent="0.2">
      <c r="A130" s="62" t="s">
        <v>166</v>
      </c>
      <c r="B130" s="63">
        <v>650</v>
      </c>
      <c r="C130" s="138">
        <v>5</v>
      </c>
      <c r="D130" s="139" t="s">
        <v>33</v>
      </c>
      <c r="E130" s="117" t="s">
        <v>165</v>
      </c>
      <c r="F130" s="63"/>
      <c r="G130" s="69">
        <f>G131</f>
        <v>0</v>
      </c>
      <c r="H130" s="50"/>
    </row>
    <row r="131" spans="1:8" x14ac:dyDescent="0.2">
      <c r="A131" s="75" t="s">
        <v>41</v>
      </c>
      <c r="B131" s="6">
        <v>650</v>
      </c>
      <c r="C131" s="37">
        <v>5</v>
      </c>
      <c r="D131" s="36" t="s">
        <v>33</v>
      </c>
      <c r="E131" s="114" t="s">
        <v>165</v>
      </c>
      <c r="F131" s="6">
        <v>500</v>
      </c>
      <c r="G131" s="38">
        <f>G132</f>
        <v>0</v>
      </c>
      <c r="H131" s="50"/>
    </row>
    <row r="132" spans="1:8" ht="15.75" customHeight="1" x14ac:dyDescent="0.2">
      <c r="A132" s="75" t="s">
        <v>51</v>
      </c>
      <c r="B132" s="6">
        <v>650</v>
      </c>
      <c r="C132" s="37">
        <v>5</v>
      </c>
      <c r="D132" s="36" t="s">
        <v>33</v>
      </c>
      <c r="E132" s="114" t="s">
        <v>165</v>
      </c>
      <c r="F132" s="6">
        <v>540</v>
      </c>
      <c r="G132" s="38">
        <v>0</v>
      </c>
      <c r="H132" s="50"/>
    </row>
    <row r="133" spans="1:8" ht="32.25" customHeight="1" x14ac:dyDescent="0.2">
      <c r="A133" s="75" t="s">
        <v>164</v>
      </c>
      <c r="B133" s="6">
        <v>650</v>
      </c>
      <c r="C133" s="37">
        <v>5</v>
      </c>
      <c r="D133" s="36" t="s">
        <v>33</v>
      </c>
      <c r="E133" s="114" t="s">
        <v>163</v>
      </c>
      <c r="F133" s="6"/>
      <c r="G133" s="38">
        <f>G134</f>
        <v>0</v>
      </c>
      <c r="H133" s="50"/>
    </row>
    <row r="134" spans="1:8" ht="15.75" customHeight="1" x14ac:dyDescent="0.2">
      <c r="A134" s="75" t="s">
        <v>41</v>
      </c>
      <c r="B134" s="6">
        <v>650</v>
      </c>
      <c r="C134" s="37">
        <v>5</v>
      </c>
      <c r="D134" s="36" t="s">
        <v>33</v>
      </c>
      <c r="E134" s="114" t="s">
        <v>163</v>
      </c>
      <c r="F134" s="6">
        <v>500</v>
      </c>
      <c r="G134" s="38">
        <f>G135</f>
        <v>0</v>
      </c>
      <c r="H134" s="50"/>
    </row>
    <row r="135" spans="1:8" ht="17.25" customHeight="1" x14ac:dyDescent="0.2">
      <c r="A135" s="75" t="s">
        <v>51</v>
      </c>
      <c r="B135" s="6">
        <v>650</v>
      </c>
      <c r="C135" s="37">
        <v>5</v>
      </c>
      <c r="D135" s="36" t="s">
        <v>33</v>
      </c>
      <c r="E135" s="114" t="s">
        <v>163</v>
      </c>
      <c r="F135" s="6">
        <v>540</v>
      </c>
      <c r="G135" s="38">
        <v>0</v>
      </c>
      <c r="H135" s="50"/>
    </row>
    <row r="136" spans="1:8" s="58" customFormat="1" ht="14.25" customHeight="1" x14ac:dyDescent="0.2">
      <c r="A136" s="52" t="s">
        <v>18</v>
      </c>
      <c r="B136" s="11">
        <v>650</v>
      </c>
      <c r="C136" s="59">
        <v>5</v>
      </c>
      <c r="D136" s="60" t="s">
        <v>24</v>
      </c>
      <c r="E136" s="113"/>
      <c r="F136" s="11"/>
      <c r="G136" s="40">
        <f>G137</f>
        <v>3585300</v>
      </c>
      <c r="H136" s="53"/>
    </row>
    <row r="137" spans="1:8" s="58" customFormat="1" ht="42" customHeight="1" x14ac:dyDescent="0.2">
      <c r="A137" s="52" t="s">
        <v>86</v>
      </c>
      <c r="B137" s="11">
        <v>650</v>
      </c>
      <c r="C137" s="59">
        <v>5</v>
      </c>
      <c r="D137" s="60" t="s">
        <v>24</v>
      </c>
      <c r="E137" s="113" t="s">
        <v>123</v>
      </c>
      <c r="F137" s="11"/>
      <c r="G137" s="40">
        <f>G138+G144+G149</f>
        <v>3585300</v>
      </c>
      <c r="H137" s="53"/>
    </row>
    <row r="138" spans="1:8" ht="16.5" customHeight="1" x14ac:dyDescent="0.2">
      <c r="A138" s="52" t="s">
        <v>68</v>
      </c>
      <c r="B138" s="11">
        <v>650</v>
      </c>
      <c r="C138" s="59">
        <v>5</v>
      </c>
      <c r="D138" s="60" t="s">
        <v>24</v>
      </c>
      <c r="E138" s="113" t="s">
        <v>87</v>
      </c>
      <c r="F138" s="11"/>
      <c r="G138" s="40">
        <f>G139</f>
        <v>1600000</v>
      </c>
      <c r="H138" s="50"/>
    </row>
    <row r="139" spans="1:8" ht="18.75" customHeight="1" x14ac:dyDescent="0.2">
      <c r="A139" s="101" t="s">
        <v>124</v>
      </c>
      <c r="B139" s="6">
        <v>650</v>
      </c>
      <c r="C139" s="37">
        <v>5</v>
      </c>
      <c r="D139" s="36" t="s">
        <v>24</v>
      </c>
      <c r="E139" s="114" t="s">
        <v>88</v>
      </c>
      <c r="F139" s="6"/>
      <c r="G139" s="38">
        <f>G140</f>
        <v>1600000</v>
      </c>
      <c r="H139" s="50"/>
    </row>
    <row r="140" spans="1:8" ht="16.5" customHeight="1" x14ac:dyDescent="0.2">
      <c r="A140" s="101" t="s">
        <v>125</v>
      </c>
      <c r="B140" s="6">
        <v>650</v>
      </c>
      <c r="C140" s="37">
        <v>5</v>
      </c>
      <c r="D140" s="36" t="s">
        <v>24</v>
      </c>
      <c r="E140" s="114" t="s">
        <v>89</v>
      </c>
      <c r="F140" s="6"/>
      <c r="G140" s="38">
        <f>G141</f>
        <v>1600000</v>
      </c>
      <c r="H140" s="50"/>
    </row>
    <row r="141" spans="1:8" ht="26.25" customHeight="1" x14ac:dyDescent="0.2">
      <c r="A141" s="101" t="s">
        <v>73</v>
      </c>
      <c r="B141" s="6">
        <v>650</v>
      </c>
      <c r="C141" s="37">
        <v>5</v>
      </c>
      <c r="D141" s="36" t="s">
        <v>24</v>
      </c>
      <c r="E141" s="114" t="s">
        <v>89</v>
      </c>
      <c r="F141" s="6">
        <v>200</v>
      </c>
      <c r="G141" s="38">
        <f>G142</f>
        <v>1600000</v>
      </c>
      <c r="H141" s="50"/>
    </row>
    <row r="142" spans="1:8" ht="24.75" customHeight="1" x14ac:dyDescent="0.2">
      <c r="A142" s="49" t="s">
        <v>54</v>
      </c>
      <c r="B142" s="6">
        <v>650</v>
      </c>
      <c r="C142" s="37">
        <v>5</v>
      </c>
      <c r="D142" s="36" t="s">
        <v>24</v>
      </c>
      <c r="E142" s="114" t="s">
        <v>89</v>
      </c>
      <c r="F142" s="6">
        <v>240</v>
      </c>
      <c r="G142" s="38">
        <f>G143</f>
        <v>1600000</v>
      </c>
      <c r="H142" s="50"/>
    </row>
    <row r="143" spans="1:8" ht="25.5" x14ac:dyDescent="0.2">
      <c r="A143" s="49" t="s">
        <v>48</v>
      </c>
      <c r="B143" s="6">
        <v>650</v>
      </c>
      <c r="C143" s="37">
        <v>5</v>
      </c>
      <c r="D143" s="36" t="s">
        <v>24</v>
      </c>
      <c r="E143" s="114" t="s">
        <v>89</v>
      </c>
      <c r="F143" s="6">
        <v>244</v>
      </c>
      <c r="G143" s="38">
        <v>1600000</v>
      </c>
      <c r="H143" s="50"/>
    </row>
    <row r="144" spans="1:8" ht="25.5" x14ac:dyDescent="0.2">
      <c r="A144" s="52" t="s">
        <v>90</v>
      </c>
      <c r="B144" s="11">
        <v>650</v>
      </c>
      <c r="C144" s="59">
        <v>5</v>
      </c>
      <c r="D144" s="60" t="s">
        <v>24</v>
      </c>
      <c r="E144" s="113" t="s">
        <v>85</v>
      </c>
      <c r="F144" s="11"/>
      <c r="G144" s="40">
        <f>G145</f>
        <v>200000</v>
      </c>
      <c r="H144" s="50"/>
    </row>
    <row r="145" spans="1:8" ht="24" customHeight="1" x14ac:dyDescent="0.2">
      <c r="A145" s="106" t="s">
        <v>126</v>
      </c>
      <c r="B145" s="6">
        <v>650</v>
      </c>
      <c r="C145" s="37">
        <v>5</v>
      </c>
      <c r="D145" s="36" t="s">
        <v>24</v>
      </c>
      <c r="E145" s="114" t="s">
        <v>127</v>
      </c>
      <c r="F145" s="6"/>
      <c r="G145" s="38">
        <f>G147</f>
        <v>200000</v>
      </c>
      <c r="H145" s="50"/>
    </row>
    <row r="146" spans="1:8" ht="25.5" x14ac:dyDescent="0.2">
      <c r="A146" s="49" t="s">
        <v>73</v>
      </c>
      <c r="B146" s="6">
        <v>650</v>
      </c>
      <c r="C146" s="37">
        <v>5</v>
      </c>
      <c r="D146" s="36" t="s">
        <v>24</v>
      </c>
      <c r="E146" s="114" t="s">
        <v>127</v>
      </c>
      <c r="F146" s="6">
        <v>200</v>
      </c>
      <c r="G146" s="38">
        <f>G147</f>
        <v>200000</v>
      </c>
      <c r="H146" s="50"/>
    </row>
    <row r="147" spans="1:8" ht="25.5" x14ac:dyDescent="0.2">
      <c r="A147" s="49" t="s">
        <v>54</v>
      </c>
      <c r="B147" s="6">
        <v>650</v>
      </c>
      <c r="C147" s="37">
        <v>5</v>
      </c>
      <c r="D147" s="36" t="s">
        <v>24</v>
      </c>
      <c r="E147" s="114" t="s">
        <v>127</v>
      </c>
      <c r="F147" s="6">
        <v>240</v>
      </c>
      <c r="G147" s="38">
        <f>G148</f>
        <v>200000</v>
      </c>
      <c r="H147" s="50"/>
    </row>
    <row r="148" spans="1:8" ht="25.5" x14ac:dyDescent="0.2">
      <c r="A148" s="49" t="s">
        <v>48</v>
      </c>
      <c r="B148" s="6">
        <v>650</v>
      </c>
      <c r="C148" s="37">
        <v>5</v>
      </c>
      <c r="D148" s="36" t="s">
        <v>24</v>
      </c>
      <c r="E148" s="114" t="s">
        <v>127</v>
      </c>
      <c r="F148" s="6">
        <v>244</v>
      </c>
      <c r="G148" s="38">
        <v>200000</v>
      </c>
      <c r="H148" s="50"/>
    </row>
    <row r="149" spans="1:8" x14ac:dyDescent="0.2">
      <c r="A149" s="52" t="s">
        <v>128</v>
      </c>
      <c r="B149" s="11">
        <v>650</v>
      </c>
      <c r="C149" s="59">
        <v>5</v>
      </c>
      <c r="D149" s="60" t="s">
        <v>24</v>
      </c>
      <c r="E149" s="113" t="s">
        <v>129</v>
      </c>
      <c r="F149" s="11"/>
      <c r="G149" s="40">
        <f>G153</f>
        <v>1785300</v>
      </c>
      <c r="H149" s="50"/>
    </row>
    <row r="150" spans="1:8" s="109" customFormat="1" ht="25.5" x14ac:dyDescent="0.2">
      <c r="A150" s="75" t="s">
        <v>130</v>
      </c>
      <c r="B150" s="71">
        <v>650</v>
      </c>
      <c r="C150" s="107">
        <v>5</v>
      </c>
      <c r="D150" s="77" t="s">
        <v>24</v>
      </c>
      <c r="E150" s="116" t="s">
        <v>167</v>
      </c>
      <c r="F150" s="71"/>
      <c r="G150" s="70">
        <f>G152</f>
        <v>1785300</v>
      </c>
      <c r="H150" s="108"/>
    </row>
    <row r="151" spans="1:8" s="109" customFormat="1" ht="25.5" x14ac:dyDescent="0.2">
      <c r="A151" s="75" t="s">
        <v>131</v>
      </c>
      <c r="B151" s="71">
        <v>650</v>
      </c>
      <c r="C151" s="107">
        <v>5</v>
      </c>
      <c r="D151" s="77" t="s">
        <v>24</v>
      </c>
      <c r="E151" s="114" t="s">
        <v>183</v>
      </c>
      <c r="F151" s="71"/>
      <c r="G151" s="70">
        <f>G152</f>
        <v>1785300</v>
      </c>
      <c r="H151" s="108"/>
    </row>
    <row r="152" spans="1:8" ht="25.5" x14ac:dyDescent="0.2">
      <c r="A152" s="49" t="s">
        <v>73</v>
      </c>
      <c r="B152" s="6">
        <v>650</v>
      </c>
      <c r="C152" s="37">
        <v>5</v>
      </c>
      <c r="D152" s="36" t="s">
        <v>24</v>
      </c>
      <c r="E152" s="114" t="s">
        <v>183</v>
      </c>
      <c r="F152" s="6">
        <v>200</v>
      </c>
      <c r="G152" s="38">
        <f>G153</f>
        <v>1785300</v>
      </c>
      <c r="H152" s="50"/>
    </row>
    <row r="153" spans="1:8" ht="25.5" x14ac:dyDescent="0.2">
      <c r="A153" s="49" t="s">
        <v>54</v>
      </c>
      <c r="B153" s="6">
        <v>650</v>
      </c>
      <c r="C153" s="37">
        <v>5</v>
      </c>
      <c r="D153" s="36" t="s">
        <v>24</v>
      </c>
      <c r="E153" s="114" t="s">
        <v>183</v>
      </c>
      <c r="F153" s="6">
        <v>240</v>
      </c>
      <c r="G153" s="38">
        <f>G154</f>
        <v>1785300</v>
      </c>
      <c r="H153" s="50"/>
    </row>
    <row r="154" spans="1:8" ht="25.5" x14ac:dyDescent="0.2">
      <c r="A154" s="49" t="s">
        <v>48</v>
      </c>
      <c r="B154" s="6">
        <v>650</v>
      </c>
      <c r="C154" s="37">
        <v>5</v>
      </c>
      <c r="D154" s="36" t="s">
        <v>24</v>
      </c>
      <c r="E154" s="114" t="s">
        <v>183</v>
      </c>
      <c r="F154" s="6">
        <v>244</v>
      </c>
      <c r="G154" s="38">
        <f>500000+460000+720000+105300</f>
        <v>1785300</v>
      </c>
      <c r="H154" s="50"/>
    </row>
    <row r="155" spans="1:8" s="58" customFormat="1" x14ac:dyDescent="0.2">
      <c r="A155" s="52" t="s">
        <v>132</v>
      </c>
      <c r="B155" s="11">
        <v>650</v>
      </c>
      <c r="C155" s="59">
        <v>5</v>
      </c>
      <c r="D155" s="60" t="s">
        <v>133</v>
      </c>
      <c r="E155" s="113"/>
      <c r="F155" s="11"/>
      <c r="G155" s="40">
        <f>G156</f>
        <v>600000</v>
      </c>
      <c r="H155" s="53"/>
    </row>
    <row r="156" spans="1:8" ht="42" customHeight="1" x14ac:dyDescent="0.2">
      <c r="A156" s="49" t="s">
        <v>139</v>
      </c>
      <c r="B156" s="71">
        <v>650</v>
      </c>
      <c r="C156" s="107">
        <v>5</v>
      </c>
      <c r="D156" s="77" t="s">
        <v>133</v>
      </c>
      <c r="E156" s="114" t="s">
        <v>61</v>
      </c>
      <c r="F156" s="6"/>
      <c r="G156" s="38">
        <f>G158</f>
        <v>600000</v>
      </c>
      <c r="H156" s="50"/>
    </row>
    <row r="157" spans="1:8" ht="65.25" customHeight="1" x14ac:dyDescent="0.2">
      <c r="A157" s="49" t="s">
        <v>141</v>
      </c>
      <c r="B157" s="71">
        <v>650</v>
      </c>
      <c r="C157" s="107">
        <v>5</v>
      </c>
      <c r="D157" s="110" t="s">
        <v>133</v>
      </c>
      <c r="E157" s="114" t="s">
        <v>168</v>
      </c>
      <c r="F157" s="6"/>
      <c r="G157" s="38">
        <f>G158</f>
        <v>600000</v>
      </c>
      <c r="H157" s="50"/>
    </row>
    <row r="158" spans="1:8" x14ac:dyDescent="0.2">
      <c r="A158" s="49" t="s">
        <v>41</v>
      </c>
      <c r="B158" s="71">
        <v>650</v>
      </c>
      <c r="C158" s="107">
        <v>5</v>
      </c>
      <c r="D158" s="77" t="s">
        <v>133</v>
      </c>
      <c r="E158" s="114" t="s">
        <v>170</v>
      </c>
      <c r="F158" s="6">
        <v>500</v>
      </c>
      <c r="G158" s="38">
        <f>G159</f>
        <v>600000</v>
      </c>
      <c r="H158" s="50"/>
    </row>
    <row r="159" spans="1:8" x14ac:dyDescent="0.2">
      <c r="A159" s="49" t="s">
        <v>98</v>
      </c>
      <c r="B159" s="71">
        <v>650</v>
      </c>
      <c r="C159" s="107">
        <v>5</v>
      </c>
      <c r="D159" s="77" t="s">
        <v>133</v>
      </c>
      <c r="E159" s="114" t="s">
        <v>170</v>
      </c>
      <c r="F159" s="6">
        <v>540</v>
      </c>
      <c r="G159" s="38">
        <v>600000</v>
      </c>
      <c r="H159" s="50"/>
    </row>
    <row r="160" spans="1:8" s="58" customFormat="1" x14ac:dyDescent="0.2">
      <c r="A160" s="52" t="s">
        <v>12</v>
      </c>
      <c r="B160" s="11">
        <v>650</v>
      </c>
      <c r="C160" s="60" t="s">
        <v>21</v>
      </c>
      <c r="D160" s="60" t="s">
        <v>50</v>
      </c>
      <c r="E160" s="113"/>
      <c r="F160" s="60"/>
      <c r="G160" s="40">
        <f t="shared" ref="G160:G165" si="1">G161</f>
        <v>210018</v>
      </c>
      <c r="H160" s="54"/>
    </row>
    <row r="161" spans="1:8" ht="12.75" customHeight="1" x14ac:dyDescent="0.2">
      <c r="A161" s="49" t="s">
        <v>15</v>
      </c>
      <c r="B161" s="6">
        <v>650</v>
      </c>
      <c r="C161" s="7">
        <v>7</v>
      </c>
      <c r="D161" s="8">
        <v>7</v>
      </c>
      <c r="E161" s="114"/>
      <c r="F161" s="6"/>
      <c r="G161" s="38">
        <f t="shared" si="1"/>
        <v>210018</v>
      </c>
      <c r="H161" s="50"/>
    </row>
    <row r="162" spans="1:8" ht="39.75" customHeight="1" x14ac:dyDescent="0.2">
      <c r="A162" s="52" t="s">
        <v>83</v>
      </c>
      <c r="B162" s="11">
        <v>650</v>
      </c>
      <c r="C162" s="12">
        <v>7</v>
      </c>
      <c r="D162" s="61">
        <v>7</v>
      </c>
      <c r="E162" s="113" t="s">
        <v>63</v>
      </c>
      <c r="F162" s="11"/>
      <c r="G162" s="40">
        <f t="shared" si="1"/>
        <v>210018</v>
      </c>
      <c r="H162" s="50"/>
    </row>
    <row r="163" spans="1:8" ht="15" customHeight="1" x14ac:dyDescent="0.2">
      <c r="A163" s="52" t="s">
        <v>84</v>
      </c>
      <c r="B163" s="11">
        <v>650</v>
      </c>
      <c r="C163" s="12">
        <v>7</v>
      </c>
      <c r="D163" s="61">
        <v>7</v>
      </c>
      <c r="E163" s="113" t="s">
        <v>65</v>
      </c>
      <c r="F163" s="11"/>
      <c r="G163" s="40">
        <f>G165</f>
        <v>210018</v>
      </c>
      <c r="H163" s="50"/>
    </row>
    <row r="164" spans="1:8" ht="29.25" customHeight="1" x14ac:dyDescent="0.2">
      <c r="A164" s="49" t="s">
        <v>134</v>
      </c>
      <c r="B164" s="6">
        <v>650</v>
      </c>
      <c r="C164" s="7">
        <v>7</v>
      </c>
      <c r="D164" s="8">
        <v>7</v>
      </c>
      <c r="E164" s="114" t="s">
        <v>135</v>
      </c>
      <c r="F164" s="6"/>
      <c r="G164" s="38">
        <f t="shared" si="1"/>
        <v>210018</v>
      </c>
      <c r="H164" s="50"/>
    </row>
    <row r="165" spans="1:8" ht="52.5" customHeight="1" x14ac:dyDescent="0.2">
      <c r="A165" s="49" t="s">
        <v>101</v>
      </c>
      <c r="B165" s="6">
        <v>650</v>
      </c>
      <c r="C165" s="7">
        <v>7</v>
      </c>
      <c r="D165" s="8">
        <v>7</v>
      </c>
      <c r="E165" s="114" t="s">
        <v>135</v>
      </c>
      <c r="F165" s="6">
        <v>100</v>
      </c>
      <c r="G165" s="38">
        <f t="shared" si="1"/>
        <v>210018</v>
      </c>
      <c r="H165" s="50"/>
    </row>
    <row r="166" spans="1:8" ht="15.75" customHeight="1" x14ac:dyDescent="0.2">
      <c r="A166" s="49" t="s">
        <v>55</v>
      </c>
      <c r="B166" s="6">
        <v>650</v>
      </c>
      <c r="C166" s="7">
        <v>7</v>
      </c>
      <c r="D166" s="8">
        <v>7</v>
      </c>
      <c r="E166" s="114" t="s">
        <v>135</v>
      </c>
      <c r="F166" s="6">
        <v>110</v>
      </c>
      <c r="G166" s="38">
        <f>G167+G168</f>
        <v>210018</v>
      </c>
      <c r="H166" s="50"/>
    </row>
    <row r="167" spans="1:8" ht="28.5" customHeight="1" x14ac:dyDescent="0.2">
      <c r="A167" s="49" t="s">
        <v>107</v>
      </c>
      <c r="B167" s="6">
        <v>650</v>
      </c>
      <c r="C167" s="7">
        <v>7</v>
      </c>
      <c r="D167" s="8">
        <v>7</v>
      </c>
      <c r="E167" s="114" t="s">
        <v>135</v>
      </c>
      <c r="F167" s="6">
        <v>111</v>
      </c>
      <c r="G167" s="38">
        <v>161304</v>
      </c>
      <c r="H167" s="51"/>
    </row>
    <row r="168" spans="1:8" ht="38.25" customHeight="1" x14ac:dyDescent="0.2">
      <c r="A168" s="49" t="s">
        <v>72</v>
      </c>
      <c r="B168" s="6">
        <v>650</v>
      </c>
      <c r="C168" s="7">
        <v>7</v>
      </c>
      <c r="D168" s="8">
        <v>7</v>
      </c>
      <c r="E168" s="114" t="s">
        <v>135</v>
      </c>
      <c r="F168" s="6">
        <v>119</v>
      </c>
      <c r="G168" s="38">
        <v>48714</v>
      </c>
      <c r="H168" s="51"/>
    </row>
    <row r="169" spans="1:8" s="58" customFormat="1" ht="15" customHeight="1" x14ac:dyDescent="0.2">
      <c r="A169" s="52" t="s">
        <v>37</v>
      </c>
      <c r="B169" s="11">
        <v>650</v>
      </c>
      <c r="C169" s="12">
        <v>8</v>
      </c>
      <c r="D169" s="60" t="s">
        <v>50</v>
      </c>
      <c r="E169" s="113"/>
      <c r="F169" s="11"/>
      <c r="G169" s="40">
        <f>G170</f>
        <v>22181189</v>
      </c>
      <c r="H169" s="53"/>
    </row>
    <row r="170" spans="1:8" s="58" customFormat="1" x14ac:dyDescent="0.2">
      <c r="A170" s="52" t="s">
        <v>13</v>
      </c>
      <c r="B170" s="11">
        <v>650</v>
      </c>
      <c r="C170" s="12">
        <v>8</v>
      </c>
      <c r="D170" s="12">
        <v>1</v>
      </c>
      <c r="E170" s="113"/>
      <c r="F170" s="11"/>
      <c r="G170" s="40">
        <f>G171</f>
        <v>22181189</v>
      </c>
      <c r="H170" s="54"/>
    </row>
    <row r="171" spans="1:8" ht="38.25" x14ac:dyDescent="0.2">
      <c r="A171" s="52" t="s">
        <v>82</v>
      </c>
      <c r="B171" s="11">
        <v>650</v>
      </c>
      <c r="C171" s="12">
        <v>8</v>
      </c>
      <c r="D171" s="12">
        <v>1</v>
      </c>
      <c r="E171" s="113" t="s">
        <v>63</v>
      </c>
      <c r="F171" s="11"/>
      <c r="G171" s="40">
        <f>G172</f>
        <v>22181189</v>
      </c>
      <c r="H171" s="51"/>
    </row>
    <row r="172" spans="1:8" x14ac:dyDescent="0.2">
      <c r="A172" s="52" t="s">
        <v>69</v>
      </c>
      <c r="B172" s="11">
        <v>650</v>
      </c>
      <c r="C172" s="12">
        <v>8</v>
      </c>
      <c r="D172" s="12">
        <v>1</v>
      </c>
      <c r="E172" s="113" t="s">
        <v>64</v>
      </c>
      <c r="F172" s="11"/>
      <c r="G172" s="40">
        <f>G173+G191+G187</f>
        <v>22181189</v>
      </c>
      <c r="H172" s="51"/>
    </row>
    <row r="173" spans="1:8" ht="25.5" x14ac:dyDescent="0.2">
      <c r="A173" s="49" t="s">
        <v>134</v>
      </c>
      <c r="B173" s="6">
        <v>650</v>
      </c>
      <c r="C173" s="7">
        <v>8</v>
      </c>
      <c r="D173" s="7">
        <v>1</v>
      </c>
      <c r="E173" s="114" t="s">
        <v>136</v>
      </c>
      <c r="F173" s="6"/>
      <c r="G173" s="38">
        <f>G174+G179+G183</f>
        <v>18172744</v>
      </c>
      <c r="H173" s="51"/>
    </row>
    <row r="174" spans="1:8" ht="55.5" customHeight="1" x14ac:dyDescent="0.2">
      <c r="A174" s="49" t="s">
        <v>101</v>
      </c>
      <c r="B174" s="6">
        <v>650</v>
      </c>
      <c r="C174" s="7">
        <v>8</v>
      </c>
      <c r="D174" s="7">
        <v>1</v>
      </c>
      <c r="E174" s="114" t="s">
        <v>137</v>
      </c>
      <c r="F174" s="6">
        <v>100</v>
      </c>
      <c r="G174" s="38">
        <f>G175</f>
        <v>14099640</v>
      </c>
      <c r="H174" s="51"/>
    </row>
    <row r="175" spans="1:8" x14ac:dyDescent="0.2">
      <c r="A175" s="49" t="s">
        <v>55</v>
      </c>
      <c r="B175" s="6">
        <v>650</v>
      </c>
      <c r="C175" s="7">
        <v>8</v>
      </c>
      <c r="D175" s="7">
        <v>1</v>
      </c>
      <c r="E175" s="114" t="s">
        <v>137</v>
      </c>
      <c r="F175" s="6">
        <v>110</v>
      </c>
      <c r="G175" s="38">
        <f>G176+G177+G178</f>
        <v>14099640</v>
      </c>
      <c r="H175" s="51"/>
    </row>
    <row r="176" spans="1:8" ht="24.75" customHeight="1" x14ac:dyDescent="0.2">
      <c r="A176" s="49" t="s">
        <v>107</v>
      </c>
      <c r="B176" s="6">
        <v>650</v>
      </c>
      <c r="C176" s="7">
        <v>8</v>
      </c>
      <c r="D176" s="7">
        <v>1</v>
      </c>
      <c r="E176" s="114" t="s">
        <v>137</v>
      </c>
      <c r="F176" s="6">
        <v>111</v>
      </c>
      <c r="G176" s="38">
        <v>10598800</v>
      </c>
      <c r="H176" s="50"/>
    </row>
    <row r="177" spans="1:8" ht="45" customHeight="1" x14ac:dyDescent="0.2">
      <c r="A177" s="49" t="s">
        <v>49</v>
      </c>
      <c r="B177" s="6">
        <v>650</v>
      </c>
      <c r="C177" s="7">
        <v>8</v>
      </c>
      <c r="D177" s="7">
        <v>1</v>
      </c>
      <c r="E177" s="114" t="s">
        <v>137</v>
      </c>
      <c r="F177" s="6">
        <v>112</v>
      </c>
      <c r="G177" s="38">
        <v>300000</v>
      </c>
      <c r="H177" s="50"/>
    </row>
    <row r="178" spans="1:8" ht="45" customHeight="1" x14ac:dyDescent="0.2">
      <c r="A178" s="49" t="s">
        <v>72</v>
      </c>
      <c r="B178" s="6">
        <v>650</v>
      </c>
      <c r="C178" s="7">
        <v>8</v>
      </c>
      <c r="D178" s="7">
        <v>1</v>
      </c>
      <c r="E178" s="114" t="s">
        <v>137</v>
      </c>
      <c r="F178" s="6">
        <v>119</v>
      </c>
      <c r="G178" s="38">
        <v>3200840</v>
      </c>
      <c r="H178" s="50"/>
    </row>
    <row r="179" spans="1:8" ht="29.25" customHeight="1" x14ac:dyDescent="0.2">
      <c r="A179" s="49" t="s">
        <v>73</v>
      </c>
      <c r="B179" s="6">
        <v>650</v>
      </c>
      <c r="C179" s="7">
        <v>8</v>
      </c>
      <c r="D179" s="7">
        <v>1</v>
      </c>
      <c r="E179" s="114" t="s">
        <v>137</v>
      </c>
      <c r="F179" s="6">
        <v>200</v>
      </c>
      <c r="G179" s="38">
        <f>G180</f>
        <v>2759204</v>
      </c>
      <c r="H179" s="50"/>
    </row>
    <row r="180" spans="1:8" ht="24" customHeight="1" x14ac:dyDescent="0.2">
      <c r="A180" s="49" t="s">
        <v>54</v>
      </c>
      <c r="B180" s="6">
        <v>650</v>
      </c>
      <c r="C180" s="7">
        <v>8</v>
      </c>
      <c r="D180" s="7">
        <v>1</v>
      </c>
      <c r="E180" s="114" t="s">
        <v>137</v>
      </c>
      <c r="F180" s="6">
        <v>240</v>
      </c>
      <c r="G180" s="38">
        <f>G181+G182</f>
        <v>2759204</v>
      </c>
      <c r="H180" s="50"/>
    </row>
    <row r="181" spans="1:8" ht="27" customHeight="1" x14ac:dyDescent="0.2">
      <c r="A181" s="49" t="s">
        <v>108</v>
      </c>
      <c r="B181" s="6">
        <v>650</v>
      </c>
      <c r="C181" s="7">
        <v>8</v>
      </c>
      <c r="D181" s="7">
        <v>1</v>
      </c>
      <c r="E181" s="114" t="s">
        <v>137</v>
      </c>
      <c r="F181" s="6">
        <v>242</v>
      </c>
      <c r="G181" s="38">
        <v>202140</v>
      </c>
      <c r="H181" s="50"/>
    </row>
    <row r="182" spans="1:8" ht="27.75" customHeight="1" x14ac:dyDescent="0.2">
      <c r="A182" s="49" t="s">
        <v>48</v>
      </c>
      <c r="B182" s="6">
        <v>650</v>
      </c>
      <c r="C182" s="7">
        <v>8</v>
      </c>
      <c r="D182" s="7">
        <v>1</v>
      </c>
      <c r="E182" s="114" t="s">
        <v>137</v>
      </c>
      <c r="F182" s="6">
        <v>244</v>
      </c>
      <c r="G182" s="148">
        <f>2802064-245000</f>
        <v>2557064</v>
      </c>
      <c r="H182" s="50"/>
    </row>
    <row r="183" spans="1:8" ht="27.75" customHeight="1" x14ac:dyDescent="0.2">
      <c r="A183" s="49" t="s">
        <v>53</v>
      </c>
      <c r="B183" s="6">
        <v>650</v>
      </c>
      <c r="C183" s="7">
        <v>8</v>
      </c>
      <c r="D183" s="7">
        <v>1</v>
      </c>
      <c r="E183" s="114" t="s">
        <v>137</v>
      </c>
      <c r="F183" s="6">
        <v>800</v>
      </c>
      <c r="G183" s="38">
        <f>G184</f>
        <v>1313900</v>
      </c>
      <c r="H183" s="50"/>
    </row>
    <row r="184" spans="1:8" ht="24" customHeight="1" x14ac:dyDescent="0.2">
      <c r="A184" s="49" t="s">
        <v>60</v>
      </c>
      <c r="B184" s="6">
        <v>650</v>
      </c>
      <c r="C184" s="7">
        <v>8</v>
      </c>
      <c r="D184" s="7">
        <v>1</v>
      </c>
      <c r="E184" s="114" t="s">
        <v>137</v>
      </c>
      <c r="F184" s="6">
        <v>850</v>
      </c>
      <c r="G184" s="38">
        <f>G185+G186</f>
        <v>1313900</v>
      </c>
      <c r="H184" s="50"/>
    </row>
    <row r="185" spans="1:8" ht="21.75" customHeight="1" x14ac:dyDescent="0.2">
      <c r="A185" s="49" t="s">
        <v>97</v>
      </c>
      <c r="B185" s="6">
        <v>650</v>
      </c>
      <c r="C185" s="7">
        <v>8</v>
      </c>
      <c r="D185" s="7">
        <v>1</v>
      </c>
      <c r="E185" s="114" t="s">
        <v>137</v>
      </c>
      <c r="F185" s="6">
        <v>851</v>
      </c>
      <c r="G185" s="38">
        <v>1307200</v>
      </c>
      <c r="H185" s="50"/>
    </row>
    <row r="186" spans="1:8" ht="21.75" customHeight="1" x14ac:dyDescent="0.2">
      <c r="A186" s="49" t="s">
        <v>109</v>
      </c>
      <c r="B186" s="6">
        <v>650</v>
      </c>
      <c r="C186" s="7">
        <v>8</v>
      </c>
      <c r="D186" s="7">
        <v>1</v>
      </c>
      <c r="E186" s="114" t="s">
        <v>137</v>
      </c>
      <c r="F186" s="6">
        <v>852</v>
      </c>
      <c r="G186" s="38">
        <v>6700</v>
      </c>
      <c r="H186" s="50"/>
    </row>
    <row r="187" spans="1:8" ht="25.5" x14ac:dyDescent="0.2">
      <c r="A187" s="49" t="s">
        <v>152</v>
      </c>
      <c r="B187" s="6">
        <v>650</v>
      </c>
      <c r="C187" s="7">
        <v>8</v>
      </c>
      <c r="D187" s="7">
        <v>1</v>
      </c>
      <c r="E187" s="114" t="s">
        <v>148</v>
      </c>
      <c r="F187" s="6"/>
      <c r="G187" s="38">
        <f>G188</f>
        <v>0</v>
      </c>
      <c r="H187" s="50"/>
    </row>
    <row r="188" spans="1:8" ht="25.5" x14ac:dyDescent="0.2">
      <c r="A188" s="49" t="s">
        <v>73</v>
      </c>
      <c r="B188" s="6">
        <v>650</v>
      </c>
      <c r="C188" s="7">
        <v>8</v>
      </c>
      <c r="D188" s="7">
        <v>1</v>
      </c>
      <c r="E188" s="114" t="s">
        <v>149</v>
      </c>
      <c r="F188" s="6">
        <v>200</v>
      </c>
      <c r="G188" s="38">
        <f>G189</f>
        <v>0</v>
      </c>
      <c r="H188" s="50"/>
    </row>
    <row r="189" spans="1:8" ht="25.5" x14ac:dyDescent="0.2">
      <c r="A189" s="49" t="s">
        <v>54</v>
      </c>
      <c r="B189" s="6">
        <v>650</v>
      </c>
      <c r="C189" s="7">
        <v>8</v>
      </c>
      <c r="D189" s="7">
        <v>1</v>
      </c>
      <c r="E189" s="114" t="s">
        <v>149</v>
      </c>
      <c r="F189" s="6">
        <v>240</v>
      </c>
      <c r="G189" s="38">
        <f>G190</f>
        <v>0</v>
      </c>
      <c r="H189" s="50"/>
    </row>
    <row r="190" spans="1:8" ht="25.5" x14ac:dyDescent="0.2">
      <c r="A190" s="49" t="s">
        <v>48</v>
      </c>
      <c r="B190" s="6">
        <v>650</v>
      </c>
      <c r="C190" s="7">
        <v>8</v>
      </c>
      <c r="D190" s="7">
        <v>1</v>
      </c>
      <c r="E190" s="114" t="s">
        <v>149</v>
      </c>
      <c r="F190" s="6">
        <v>244</v>
      </c>
      <c r="G190" s="38">
        <v>0</v>
      </c>
      <c r="H190" s="50"/>
    </row>
    <row r="191" spans="1:8" ht="25.5" customHeight="1" x14ac:dyDescent="0.2">
      <c r="A191" s="49" t="s">
        <v>159</v>
      </c>
      <c r="B191" s="6">
        <v>650</v>
      </c>
      <c r="C191" s="7">
        <v>8</v>
      </c>
      <c r="D191" s="7">
        <v>1</v>
      </c>
      <c r="E191" s="114" t="s">
        <v>58</v>
      </c>
      <c r="F191" s="6"/>
      <c r="G191" s="38">
        <f>G192+G196</f>
        <v>4008445</v>
      </c>
      <c r="H191" s="50"/>
    </row>
    <row r="192" spans="1:8" ht="23.25" customHeight="1" x14ac:dyDescent="0.2">
      <c r="A192" s="49" t="s">
        <v>55</v>
      </c>
      <c r="B192" s="6">
        <v>650</v>
      </c>
      <c r="C192" s="7">
        <v>8</v>
      </c>
      <c r="D192" s="7">
        <v>1</v>
      </c>
      <c r="E192" s="114" t="s">
        <v>153</v>
      </c>
      <c r="F192" s="6">
        <v>110</v>
      </c>
      <c r="G192" s="38">
        <f>G193+G194</f>
        <v>3607600</v>
      </c>
      <c r="H192" s="50"/>
    </row>
    <row r="193" spans="1:8" ht="19.5" customHeight="1" x14ac:dyDescent="0.2">
      <c r="A193" s="49" t="s">
        <v>107</v>
      </c>
      <c r="B193" s="6">
        <v>650</v>
      </c>
      <c r="C193" s="7">
        <v>8</v>
      </c>
      <c r="D193" s="7">
        <v>1</v>
      </c>
      <c r="E193" s="114" t="s">
        <v>153</v>
      </c>
      <c r="F193" s="6">
        <v>111</v>
      </c>
      <c r="G193" s="38">
        <v>2770800</v>
      </c>
      <c r="H193" s="50"/>
    </row>
    <row r="194" spans="1:8" ht="38.25" customHeight="1" x14ac:dyDescent="0.2">
      <c r="A194" s="49" t="s">
        <v>72</v>
      </c>
      <c r="B194" s="6">
        <v>650</v>
      </c>
      <c r="C194" s="7">
        <v>8</v>
      </c>
      <c r="D194" s="7">
        <v>1</v>
      </c>
      <c r="E194" s="114" t="s">
        <v>153</v>
      </c>
      <c r="F194" s="6">
        <v>119</v>
      </c>
      <c r="G194" s="38">
        <v>836800</v>
      </c>
      <c r="H194" s="50"/>
    </row>
    <row r="195" spans="1:8" ht="28.5" customHeight="1" x14ac:dyDescent="0.2">
      <c r="A195" s="134" t="s">
        <v>156</v>
      </c>
      <c r="B195" s="6">
        <v>650</v>
      </c>
      <c r="C195" s="7">
        <v>8</v>
      </c>
      <c r="D195" s="7">
        <v>1</v>
      </c>
      <c r="E195" s="114" t="s">
        <v>155</v>
      </c>
      <c r="F195" s="6"/>
      <c r="G195" s="38">
        <f>G196</f>
        <v>400845</v>
      </c>
      <c r="H195" s="50"/>
    </row>
    <row r="196" spans="1:8" ht="18.75" customHeight="1" x14ac:dyDescent="0.2">
      <c r="A196" s="49" t="s">
        <v>55</v>
      </c>
      <c r="B196" s="6">
        <v>650</v>
      </c>
      <c r="C196" s="7">
        <v>8</v>
      </c>
      <c r="D196" s="7">
        <v>1</v>
      </c>
      <c r="E196" s="114" t="s">
        <v>155</v>
      </c>
      <c r="F196" s="6">
        <v>110</v>
      </c>
      <c r="G196" s="38">
        <f>G197+G198</f>
        <v>400845</v>
      </c>
      <c r="H196" s="50"/>
    </row>
    <row r="197" spans="1:8" ht="14.25" customHeight="1" x14ac:dyDescent="0.2">
      <c r="A197" s="49" t="s">
        <v>107</v>
      </c>
      <c r="B197" s="6">
        <v>650</v>
      </c>
      <c r="C197" s="7">
        <v>8</v>
      </c>
      <c r="D197" s="7">
        <v>1</v>
      </c>
      <c r="E197" s="114" t="s">
        <v>155</v>
      </c>
      <c r="F197" s="6">
        <v>111</v>
      </c>
      <c r="G197" s="38">
        <v>307869</v>
      </c>
      <c r="H197" s="50"/>
    </row>
    <row r="198" spans="1:8" ht="42" customHeight="1" x14ac:dyDescent="0.2">
      <c r="A198" s="49" t="s">
        <v>72</v>
      </c>
      <c r="B198" s="6">
        <v>650</v>
      </c>
      <c r="C198" s="7">
        <v>8</v>
      </c>
      <c r="D198" s="7">
        <v>1</v>
      </c>
      <c r="E198" s="114" t="s">
        <v>155</v>
      </c>
      <c r="F198" s="6">
        <v>119</v>
      </c>
      <c r="G198" s="38">
        <v>92976</v>
      </c>
      <c r="H198" s="50"/>
    </row>
    <row r="199" spans="1:8" ht="13.5" customHeight="1" x14ac:dyDescent="0.2">
      <c r="A199" s="52" t="s">
        <v>29</v>
      </c>
      <c r="B199" s="11">
        <v>650</v>
      </c>
      <c r="C199" s="12">
        <v>10</v>
      </c>
      <c r="D199" s="61">
        <v>0</v>
      </c>
      <c r="E199" s="114"/>
      <c r="F199" s="6"/>
      <c r="G199" s="40">
        <f t="shared" ref="G199:G205" si="2">G200</f>
        <v>396000</v>
      </c>
      <c r="H199" s="50"/>
    </row>
    <row r="200" spans="1:8" s="58" customFormat="1" ht="13.5" customHeight="1" x14ac:dyDescent="0.2">
      <c r="A200" s="52" t="s">
        <v>30</v>
      </c>
      <c r="B200" s="11">
        <v>650</v>
      </c>
      <c r="C200" s="12">
        <v>10</v>
      </c>
      <c r="D200" s="61">
        <v>1</v>
      </c>
      <c r="E200" s="113"/>
      <c r="F200" s="11"/>
      <c r="G200" s="40">
        <f t="shared" si="2"/>
        <v>396000</v>
      </c>
      <c r="H200" s="53"/>
    </row>
    <row r="201" spans="1:8" ht="39" customHeight="1" x14ac:dyDescent="0.2">
      <c r="A201" s="75" t="s">
        <v>139</v>
      </c>
      <c r="B201" s="71">
        <v>650</v>
      </c>
      <c r="C201" s="72">
        <v>10</v>
      </c>
      <c r="D201" s="73">
        <v>1</v>
      </c>
      <c r="E201" s="116" t="s">
        <v>61</v>
      </c>
      <c r="F201" s="71"/>
      <c r="G201" s="70">
        <f t="shared" si="2"/>
        <v>396000</v>
      </c>
      <c r="H201" s="50"/>
    </row>
    <row r="202" spans="1:8" ht="27.75" customHeight="1" x14ac:dyDescent="0.2">
      <c r="A202" s="75" t="s">
        <v>150</v>
      </c>
      <c r="B202" s="71">
        <v>650</v>
      </c>
      <c r="C202" s="72">
        <v>10</v>
      </c>
      <c r="D202" s="73">
        <v>1</v>
      </c>
      <c r="E202" s="116" t="s">
        <v>180</v>
      </c>
      <c r="F202" s="71"/>
      <c r="G202" s="70">
        <f t="shared" si="2"/>
        <v>396000</v>
      </c>
      <c r="H202" s="50"/>
    </row>
    <row r="203" spans="1:8" ht="37.5" customHeight="1" x14ac:dyDescent="0.2">
      <c r="A203" s="49" t="s">
        <v>138</v>
      </c>
      <c r="B203" s="6">
        <v>650</v>
      </c>
      <c r="C203" s="7">
        <v>10</v>
      </c>
      <c r="D203" s="8">
        <v>1</v>
      </c>
      <c r="E203" s="114" t="s">
        <v>179</v>
      </c>
      <c r="F203" s="6"/>
      <c r="G203" s="38">
        <f t="shared" si="2"/>
        <v>396000</v>
      </c>
      <c r="H203" s="50"/>
    </row>
    <row r="204" spans="1:8" ht="16.5" customHeight="1" x14ac:dyDescent="0.2">
      <c r="A204" s="49" t="s">
        <v>56</v>
      </c>
      <c r="B204" s="6">
        <v>650</v>
      </c>
      <c r="C204" s="7">
        <v>10</v>
      </c>
      <c r="D204" s="8">
        <v>1</v>
      </c>
      <c r="E204" s="114" t="s">
        <v>179</v>
      </c>
      <c r="F204" s="6">
        <v>300</v>
      </c>
      <c r="G204" s="38">
        <f t="shared" si="2"/>
        <v>396000</v>
      </c>
      <c r="H204" s="50"/>
    </row>
    <row r="205" spans="1:8" ht="31.5" customHeight="1" x14ac:dyDescent="0.2">
      <c r="A205" s="49" t="s">
        <v>57</v>
      </c>
      <c r="B205" s="6">
        <v>650</v>
      </c>
      <c r="C205" s="7">
        <v>10</v>
      </c>
      <c r="D205" s="8">
        <v>1</v>
      </c>
      <c r="E205" s="114" t="s">
        <v>179</v>
      </c>
      <c r="F205" s="6">
        <v>320</v>
      </c>
      <c r="G205" s="38">
        <f t="shared" si="2"/>
        <v>396000</v>
      </c>
      <c r="H205" s="50"/>
    </row>
    <row r="206" spans="1:8" ht="38.25" customHeight="1" x14ac:dyDescent="0.2">
      <c r="A206" s="49" t="s">
        <v>52</v>
      </c>
      <c r="B206" s="6">
        <v>650</v>
      </c>
      <c r="C206" s="7">
        <v>10</v>
      </c>
      <c r="D206" s="8">
        <v>1</v>
      </c>
      <c r="E206" s="114" t="s">
        <v>179</v>
      </c>
      <c r="F206" s="6">
        <v>321</v>
      </c>
      <c r="G206" s="38">
        <v>396000</v>
      </c>
      <c r="H206" s="50"/>
    </row>
    <row r="207" spans="1:8" ht="14.25" customHeight="1" x14ac:dyDescent="0.2">
      <c r="A207" s="52" t="s">
        <v>31</v>
      </c>
      <c r="B207" s="11">
        <v>650</v>
      </c>
      <c r="C207" s="12">
        <v>12</v>
      </c>
      <c r="D207" s="12">
        <v>0</v>
      </c>
      <c r="E207" s="113"/>
      <c r="F207" s="11"/>
      <c r="G207" s="40">
        <f>G208</f>
        <v>28000</v>
      </c>
      <c r="H207" s="53"/>
    </row>
    <row r="208" spans="1:8" ht="15.75" customHeight="1" x14ac:dyDescent="0.2">
      <c r="A208" s="49" t="s">
        <v>32</v>
      </c>
      <c r="B208" s="6">
        <v>650</v>
      </c>
      <c r="C208" s="7">
        <v>12</v>
      </c>
      <c r="D208" s="7">
        <v>4</v>
      </c>
      <c r="E208" s="114"/>
      <c r="F208" s="6"/>
      <c r="G208" s="38">
        <f>G209</f>
        <v>28000</v>
      </c>
      <c r="H208" s="50"/>
    </row>
    <row r="209" spans="1:8" ht="40.5" customHeight="1" x14ac:dyDescent="0.2">
      <c r="A209" s="75" t="s">
        <v>139</v>
      </c>
      <c r="B209" s="71">
        <v>650</v>
      </c>
      <c r="C209" s="7">
        <v>12</v>
      </c>
      <c r="D209" s="7">
        <v>4</v>
      </c>
      <c r="E209" s="116" t="s">
        <v>61</v>
      </c>
      <c r="F209" s="71"/>
      <c r="G209" s="38">
        <f>G210</f>
        <v>28000</v>
      </c>
      <c r="H209" s="50"/>
    </row>
    <row r="210" spans="1:8" ht="24" customHeight="1" x14ac:dyDescent="0.2">
      <c r="A210" s="75" t="s">
        <v>144</v>
      </c>
      <c r="B210" s="71">
        <v>650</v>
      </c>
      <c r="C210" s="7">
        <v>12</v>
      </c>
      <c r="D210" s="7">
        <v>4</v>
      </c>
      <c r="E210" s="116" t="s">
        <v>177</v>
      </c>
      <c r="F210" s="71"/>
      <c r="G210" s="38">
        <f>G213</f>
        <v>28000</v>
      </c>
      <c r="H210" s="41"/>
    </row>
    <row r="211" spans="1:8" ht="24" customHeight="1" x14ac:dyDescent="0.2">
      <c r="A211" s="49" t="s">
        <v>73</v>
      </c>
      <c r="B211" s="6">
        <v>650</v>
      </c>
      <c r="C211" s="7">
        <v>12</v>
      </c>
      <c r="D211" s="7">
        <v>4</v>
      </c>
      <c r="E211" s="114" t="s">
        <v>178</v>
      </c>
      <c r="F211" s="6">
        <v>200</v>
      </c>
      <c r="G211" s="38">
        <f>G212</f>
        <v>28000</v>
      </c>
      <c r="H211" s="41"/>
    </row>
    <row r="212" spans="1:8" ht="24" customHeight="1" x14ac:dyDescent="0.2">
      <c r="A212" s="49" t="s">
        <v>54</v>
      </c>
      <c r="B212" s="6">
        <v>650</v>
      </c>
      <c r="C212" s="7">
        <v>12</v>
      </c>
      <c r="D212" s="7">
        <v>4</v>
      </c>
      <c r="E212" s="114" t="s">
        <v>178</v>
      </c>
      <c r="F212" s="6">
        <v>240</v>
      </c>
      <c r="G212" s="38">
        <f>G213</f>
        <v>28000</v>
      </c>
      <c r="H212" s="41"/>
    </row>
    <row r="213" spans="1:8" ht="31.5" customHeight="1" x14ac:dyDescent="0.2">
      <c r="A213" s="89" t="s">
        <v>48</v>
      </c>
      <c r="B213" s="6">
        <v>650</v>
      </c>
      <c r="C213" s="7">
        <v>12</v>
      </c>
      <c r="D213" s="7">
        <v>4</v>
      </c>
      <c r="E213" s="114" t="s">
        <v>178</v>
      </c>
      <c r="F213" s="6">
        <v>244</v>
      </c>
      <c r="G213" s="38">
        <v>28000</v>
      </c>
      <c r="H213" s="41"/>
    </row>
    <row r="214" spans="1:8" s="82" customFormat="1" ht="24" customHeight="1" x14ac:dyDescent="0.2">
      <c r="A214" s="78"/>
      <c r="B214" s="79"/>
      <c r="C214" s="80"/>
      <c r="D214" s="79"/>
      <c r="E214" s="118"/>
      <c r="F214" s="79"/>
      <c r="G214" s="81"/>
      <c r="H214" s="81"/>
    </row>
    <row r="215" spans="1:8" s="88" customFormat="1" ht="17.25" customHeight="1" x14ac:dyDescent="0.2">
      <c r="A215" s="83"/>
      <c r="B215" s="84"/>
      <c r="C215" s="85"/>
      <c r="D215" s="86"/>
      <c r="E215" s="119"/>
      <c r="F215" s="84"/>
      <c r="G215" s="87"/>
      <c r="H215" s="87"/>
    </row>
    <row r="216" spans="1:8" s="88" customFormat="1" ht="14.25" customHeight="1" x14ac:dyDescent="0.2">
      <c r="A216" s="83"/>
      <c r="B216" s="84"/>
      <c r="C216" s="85"/>
      <c r="D216" s="86"/>
      <c r="E216" s="119"/>
      <c r="F216" s="84"/>
      <c r="G216" s="87"/>
      <c r="H216" s="87"/>
    </row>
    <row r="217" spans="1:8" s="88" customFormat="1" x14ac:dyDescent="0.2">
      <c r="A217" s="83"/>
      <c r="B217" s="84"/>
      <c r="C217" s="85"/>
      <c r="D217" s="86"/>
      <c r="E217" s="119"/>
      <c r="F217" s="84"/>
      <c r="G217" s="87"/>
      <c r="H217" s="87"/>
    </row>
    <row r="218" spans="1:8" x14ac:dyDescent="0.2">
      <c r="G218" s="25"/>
      <c r="H218" s="10"/>
    </row>
    <row r="219" spans="1:8" x14ac:dyDescent="0.2">
      <c r="G219" s="25"/>
      <c r="H219" s="10"/>
    </row>
    <row r="220" spans="1:8" x14ac:dyDescent="0.2">
      <c r="G220" s="25"/>
      <c r="H220" s="10"/>
    </row>
    <row r="221" spans="1:8" x14ac:dyDescent="0.2">
      <c r="G221" s="25"/>
      <c r="H221" s="10"/>
    </row>
    <row r="222" spans="1:8" x14ac:dyDescent="0.2">
      <c r="G222" s="25"/>
      <c r="H222" s="10"/>
    </row>
    <row r="223" spans="1:8" x14ac:dyDescent="0.2">
      <c r="G223" s="25"/>
      <c r="H223" s="10"/>
    </row>
    <row r="224" spans="1:8" x14ac:dyDescent="0.2">
      <c r="G224" s="25"/>
      <c r="H224" s="10"/>
    </row>
    <row r="225" spans="7:8" x14ac:dyDescent="0.2">
      <c r="G225" s="25"/>
      <c r="H225" s="25"/>
    </row>
    <row r="226" spans="7:8" x14ac:dyDescent="0.2">
      <c r="G226" s="25"/>
      <c r="H226" s="10"/>
    </row>
    <row r="227" spans="7:8" x14ac:dyDescent="0.2">
      <c r="G227" s="25"/>
      <c r="H227" s="25"/>
    </row>
    <row r="228" spans="7:8" x14ac:dyDescent="0.2">
      <c r="G228" s="25"/>
      <c r="H228" s="10"/>
    </row>
    <row r="229" spans="7:8" x14ac:dyDescent="0.2">
      <c r="G229" s="25"/>
      <c r="H229" s="10"/>
    </row>
    <row r="230" spans="7:8" x14ac:dyDescent="0.2">
      <c r="G230" s="25"/>
      <c r="H230" s="10"/>
    </row>
    <row r="231" spans="7:8" x14ac:dyDescent="0.2">
      <c r="G231" s="25"/>
      <c r="H231" s="10"/>
    </row>
    <row r="232" spans="7:8" x14ac:dyDescent="0.2">
      <c r="G232" s="25"/>
      <c r="H232" s="10"/>
    </row>
    <row r="233" spans="7:8" x14ac:dyDescent="0.2">
      <c r="G233" s="25"/>
      <c r="H233" s="10"/>
    </row>
    <row r="234" spans="7:8" x14ac:dyDescent="0.2">
      <c r="G234" s="25"/>
      <c r="H234" s="10"/>
    </row>
    <row r="235" spans="7:8" x14ac:dyDescent="0.2">
      <c r="G235" s="25"/>
      <c r="H235" s="10"/>
    </row>
    <row r="236" spans="7:8" x14ac:dyDescent="0.2">
      <c r="G236" s="25"/>
      <c r="H236" s="10"/>
    </row>
    <row r="237" spans="7:8" x14ac:dyDescent="0.2">
      <c r="G237" s="25"/>
      <c r="H237" s="10"/>
    </row>
    <row r="238" spans="7:8" x14ac:dyDescent="0.2">
      <c r="G238" s="25"/>
      <c r="H238" s="10"/>
    </row>
    <row r="239" spans="7:8" x14ac:dyDescent="0.2">
      <c r="G239" s="25"/>
      <c r="H239" s="10"/>
    </row>
    <row r="240" spans="7:8" x14ac:dyDescent="0.2">
      <c r="G240" s="25"/>
      <c r="H240" s="10"/>
    </row>
    <row r="241" spans="7:8" x14ac:dyDescent="0.2">
      <c r="G241" s="25"/>
      <c r="H241" s="10"/>
    </row>
    <row r="242" spans="7:8" x14ac:dyDescent="0.2">
      <c r="G242" s="25"/>
      <c r="H242" s="10"/>
    </row>
    <row r="243" spans="7:8" x14ac:dyDescent="0.2">
      <c r="G243" s="25"/>
      <c r="H243" s="10"/>
    </row>
    <row r="244" spans="7:8" x14ac:dyDescent="0.2">
      <c r="G244" s="25"/>
      <c r="H244" s="10"/>
    </row>
    <row r="245" spans="7:8" x14ac:dyDescent="0.2">
      <c r="G245" s="25"/>
      <c r="H245" s="10"/>
    </row>
    <row r="246" spans="7:8" x14ac:dyDescent="0.2">
      <c r="G246" s="25"/>
      <c r="H246" s="10"/>
    </row>
    <row r="247" spans="7:8" x14ac:dyDescent="0.2">
      <c r="G247" s="25"/>
      <c r="H247" s="10"/>
    </row>
    <row r="248" spans="7:8" x14ac:dyDescent="0.2">
      <c r="G248" s="25"/>
      <c r="H248" s="10"/>
    </row>
    <row r="249" spans="7:8" x14ac:dyDescent="0.2">
      <c r="G249" s="25"/>
      <c r="H249" s="10"/>
    </row>
    <row r="250" spans="7:8" x14ac:dyDescent="0.2">
      <c r="G250" s="25"/>
      <c r="H250" s="10"/>
    </row>
    <row r="251" spans="7:8" x14ac:dyDescent="0.2">
      <c r="G251" s="25"/>
      <c r="H251" s="10"/>
    </row>
    <row r="252" spans="7:8" x14ac:dyDescent="0.2">
      <c r="G252" s="25"/>
      <c r="H252" s="10"/>
    </row>
    <row r="253" spans="7:8" x14ac:dyDescent="0.2">
      <c r="G253" s="25"/>
      <c r="H253" s="10"/>
    </row>
    <row r="254" spans="7:8" x14ac:dyDescent="0.2">
      <c r="G254" s="25"/>
      <c r="H254" s="10"/>
    </row>
    <row r="255" spans="7:8" x14ac:dyDescent="0.2">
      <c r="G255" s="25"/>
      <c r="H255" s="10"/>
    </row>
    <row r="256" spans="7:8" x14ac:dyDescent="0.2">
      <c r="G256" s="25"/>
      <c r="H256" s="10"/>
    </row>
    <row r="257" spans="7:8" x14ac:dyDescent="0.2">
      <c r="G257" s="25"/>
      <c r="H257" s="10"/>
    </row>
    <row r="258" spans="7:8" x14ac:dyDescent="0.2">
      <c r="G258" s="25"/>
      <c r="H258" s="10"/>
    </row>
    <row r="259" spans="7:8" x14ac:dyDescent="0.2">
      <c r="G259" s="25"/>
      <c r="H259" s="10"/>
    </row>
    <row r="260" spans="7:8" x14ac:dyDescent="0.2">
      <c r="G260" s="25"/>
      <c r="H260" s="10"/>
    </row>
    <row r="261" spans="7:8" x14ac:dyDescent="0.2">
      <c r="G261" s="25"/>
      <c r="H261" s="10"/>
    </row>
    <row r="262" spans="7:8" x14ac:dyDescent="0.2">
      <c r="G262" s="25"/>
      <c r="H262" s="10"/>
    </row>
    <row r="263" spans="7:8" x14ac:dyDescent="0.2">
      <c r="G263" s="25"/>
      <c r="H263" s="10"/>
    </row>
    <row r="264" spans="7:8" x14ac:dyDescent="0.2">
      <c r="G264" s="25"/>
      <c r="H264" s="10"/>
    </row>
    <row r="265" spans="7:8" x14ac:dyDescent="0.2">
      <c r="G265" s="25"/>
      <c r="H265" s="10"/>
    </row>
    <row r="266" spans="7:8" x14ac:dyDescent="0.2">
      <c r="G266" s="25"/>
      <c r="H266" s="10"/>
    </row>
    <row r="267" spans="7:8" x14ac:dyDescent="0.2">
      <c r="G267" s="25"/>
      <c r="H267" s="10"/>
    </row>
    <row r="268" spans="7:8" x14ac:dyDescent="0.2">
      <c r="G268" s="25"/>
      <c r="H268" s="10"/>
    </row>
    <row r="269" spans="7:8" x14ac:dyDescent="0.2">
      <c r="G269" s="25"/>
      <c r="H269" s="10"/>
    </row>
    <row r="270" spans="7:8" x14ac:dyDescent="0.2">
      <c r="G270" s="25"/>
      <c r="H270" s="10"/>
    </row>
    <row r="271" spans="7:8" x14ac:dyDescent="0.2">
      <c r="G271" s="25"/>
      <c r="H271" s="10"/>
    </row>
    <row r="272" spans="7:8" x14ac:dyDescent="0.2">
      <c r="G272" s="25"/>
      <c r="H272" s="10"/>
    </row>
    <row r="273" spans="7:8" x14ac:dyDescent="0.2">
      <c r="G273" s="25"/>
      <c r="H273" s="10"/>
    </row>
    <row r="274" spans="7:8" x14ac:dyDescent="0.2">
      <c r="G274" s="25"/>
      <c r="H274" s="10"/>
    </row>
    <row r="275" spans="7:8" x14ac:dyDescent="0.2">
      <c r="G275" s="25"/>
      <c r="H275" s="10"/>
    </row>
    <row r="276" spans="7:8" x14ac:dyDescent="0.2">
      <c r="G276" s="25"/>
      <c r="H276" s="10"/>
    </row>
    <row r="277" spans="7:8" x14ac:dyDescent="0.2">
      <c r="G277" s="25"/>
      <c r="H277" s="10"/>
    </row>
    <row r="278" spans="7:8" x14ac:dyDescent="0.2">
      <c r="G278" s="25"/>
      <c r="H278" s="10"/>
    </row>
    <row r="279" spans="7:8" x14ac:dyDescent="0.2">
      <c r="G279" s="25"/>
      <c r="H279" s="10"/>
    </row>
    <row r="280" spans="7:8" x14ac:dyDescent="0.2">
      <c r="G280" s="25"/>
      <c r="H280" s="10"/>
    </row>
    <row r="281" spans="7:8" x14ac:dyDescent="0.2">
      <c r="G281" s="25"/>
      <c r="H281" s="10"/>
    </row>
    <row r="282" spans="7:8" x14ac:dyDescent="0.2">
      <c r="G282" s="25"/>
      <c r="H282" s="10"/>
    </row>
    <row r="283" spans="7:8" x14ac:dyDescent="0.2">
      <c r="G283" s="25"/>
      <c r="H283" s="10"/>
    </row>
    <row r="284" spans="7:8" x14ac:dyDescent="0.2">
      <c r="G284" s="25"/>
      <c r="H284" s="10"/>
    </row>
    <row r="285" spans="7:8" x14ac:dyDescent="0.2">
      <c r="G285" s="25"/>
      <c r="H285" s="10"/>
    </row>
    <row r="286" spans="7:8" x14ac:dyDescent="0.2">
      <c r="G286" s="25"/>
      <c r="H286" s="10"/>
    </row>
    <row r="287" spans="7:8" x14ac:dyDescent="0.2">
      <c r="G287" s="25"/>
      <c r="H287" s="10"/>
    </row>
    <row r="288" spans="7:8" x14ac:dyDescent="0.2">
      <c r="G288" s="25"/>
      <c r="H288" s="10"/>
    </row>
    <row r="289" spans="7:8" x14ac:dyDescent="0.2">
      <c r="G289" s="25"/>
      <c r="H289" s="10"/>
    </row>
    <row r="290" spans="7:8" x14ac:dyDescent="0.2">
      <c r="G290" s="25"/>
      <c r="H290" s="10"/>
    </row>
    <row r="291" spans="7:8" x14ac:dyDescent="0.2">
      <c r="G291" s="25"/>
      <c r="H291" s="10"/>
    </row>
    <row r="292" spans="7:8" x14ac:dyDescent="0.2">
      <c r="G292" s="25"/>
      <c r="H292" s="10"/>
    </row>
    <row r="293" spans="7:8" x14ac:dyDescent="0.2">
      <c r="G293" s="25"/>
      <c r="H293" s="10"/>
    </row>
    <row r="294" spans="7:8" x14ac:dyDescent="0.2">
      <c r="G294" s="25"/>
      <c r="H294" s="10"/>
    </row>
    <row r="295" spans="7:8" x14ac:dyDescent="0.2">
      <c r="G295" s="25"/>
      <c r="H295" s="10"/>
    </row>
    <row r="296" spans="7:8" x14ac:dyDescent="0.2">
      <c r="G296" s="25"/>
      <c r="H296" s="10"/>
    </row>
    <row r="297" spans="7:8" x14ac:dyDescent="0.2">
      <c r="G297" s="25"/>
      <c r="H297" s="10"/>
    </row>
    <row r="298" spans="7:8" x14ac:dyDescent="0.2">
      <c r="G298" s="25"/>
      <c r="H298" s="10"/>
    </row>
    <row r="299" spans="7:8" x14ac:dyDescent="0.2">
      <c r="G299" s="25"/>
      <c r="H299" s="10"/>
    </row>
    <row r="300" spans="7:8" x14ac:dyDescent="0.2">
      <c r="G300" s="25"/>
      <c r="H300" s="10"/>
    </row>
    <row r="301" spans="7:8" x14ac:dyDescent="0.2">
      <c r="G301" s="25"/>
      <c r="H301" s="10"/>
    </row>
    <row r="302" spans="7:8" x14ac:dyDescent="0.2">
      <c r="G302" s="25"/>
      <c r="H302" s="10"/>
    </row>
    <row r="303" spans="7:8" x14ac:dyDescent="0.2">
      <c r="G303" s="25"/>
      <c r="H303" s="10"/>
    </row>
    <row r="304" spans="7:8" x14ac:dyDescent="0.2">
      <c r="G304" s="25"/>
      <c r="H304" s="10"/>
    </row>
    <row r="305" spans="7:8" x14ac:dyDescent="0.2">
      <c r="G305" s="25"/>
      <c r="H305" s="10"/>
    </row>
    <row r="306" spans="7:8" x14ac:dyDescent="0.2">
      <c r="G306" s="25"/>
      <c r="H306" s="10"/>
    </row>
    <row r="307" spans="7:8" x14ac:dyDescent="0.2">
      <c r="G307" s="25"/>
      <c r="H307" s="10"/>
    </row>
    <row r="308" spans="7:8" x14ac:dyDescent="0.2">
      <c r="G308" s="25"/>
      <c r="H308" s="10"/>
    </row>
    <row r="309" spans="7:8" x14ac:dyDescent="0.2">
      <c r="G309" s="25"/>
      <c r="H309" s="10"/>
    </row>
    <row r="310" spans="7:8" x14ac:dyDescent="0.2">
      <c r="G310" s="25"/>
      <c r="H310" s="10"/>
    </row>
    <row r="311" spans="7:8" x14ac:dyDescent="0.2">
      <c r="G311" s="25"/>
      <c r="H311" s="10"/>
    </row>
    <row r="312" spans="7:8" x14ac:dyDescent="0.2">
      <c r="G312" s="25"/>
      <c r="H312" s="10"/>
    </row>
    <row r="313" spans="7:8" x14ac:dyDescent="0.2">
      <c r="G313" s="25"/>
      <c r="H313" s="10"/>
    </row>
    <row r="314" spans="7:8" x14ac:dyDescent="0.2">
      <c r="G314" s="25"/>
      <c r="H314" s="10"/>
    </row>
    <row r="315" spans="7:8" x14ac:dyDescent="0.2">
      <c r="G315" s="25"/>
      <c r="H315" s="10"/>
    </row>
    <row r="316" spans="7:8" x14ac:dyDescent="0.2">
      <c r="G316" s="25"/>
      <c r="H316" s="10"/>
    </row>
    <row r="317" spans="7:8" x14ac:dyDescent="0.2">
      <c r="G317" s="25"/>
      <c r="H317" s="10"/>
    </row>
    <row r="318" spans="7:8" x14ac:dyDescent="0.2">
      <c r="G318" s="25"/>
      <c r="H318" s="10"/>
    </row>
    <row r="319" spans="7:8" x14ac:dyDescent="0.2">
      <c r="G319" s="25"/>
      <c r="H319" s="10"/>
    </row>
    <row r="320" spans="7:8" x14ac:dyDescent="0.2">
      <c r="G320" s="25"/>
      <c r="H320" s="10"/>
    </row>
    <row r="321" spans="7:8" x14ac:dyDescent="0.2">
      <c r="G321" s="25"/>
      <c r="H321" s="10"/>
    </row>
    <row r="322" spans="7:8" x14ac:dyDescent="0.2">
      <c r="G322" s="25"/>
      <c r="H322" s="10"/>
    </row>
    <row r="323" spans="7:8" x14ac:dyDescent="0.2">
      <c r="G323" s="25"/>
      <c r="H323" s="10"/>
    </row>
    <row r="324" spans="7:8" x14ac:dyDescent="0.2">
      <c r="G324" s="25"/>
      <c r="H324" s="10"/>
    </row>
    <row r="325" spans="7:8" x14ac:dyDescent="0.2">
      <c r="G325" s="25"/>
      <c r="H325" s="10"/>
    </row>
    <row r="326" spans="7:8" x14ac:dyDescent="0.2">
      <c r="G326" s="25"/>
      <c r="H326" s="10"/>
    </row>
    <row r="327" spans="7:8" x14ac:dyDescent="0.2">
      <c r="G327" s="25"/>
      <c r="H327" s="10"/>
    </row>
    <row r="328" spans="7:8" x14ac:dyDescent="0.2">
      <c r="G328" s="25"/>
      <c r="H328" s="10"/>
    </row>
    <row r="329" spans="7:8" x14ac:dyDescent="0.2">
      <c r="G329" s="25"/>
      <c r="H329" s="10"/>
    </row>
    <row r="330" spans="7:8" x14ac:dyDescent="0.2">
      <c r="G330" s="25"/>
      <c r="H330" s="10"/>
    </row>
    <row r="331" spans="7:8" x14ac:dyDescent="0.2">
      <c r="G331" s="25"/>
      <c r="H331" s="10"/>
    </row>
    <row r="332" spans="7:8" x14ac:dyDescent="0.2">
      <c r="G332" s="25"/>
      <c r="H332" s="10"/>
    </row>
    <row r="333" spans="7:8" x14ac:dyDescent="0.2">
      <c r="G333" s="25"/>
      <c r="H333" s="10"/>
    </row>
    <row r="334" spans="7:8" x14ac:dyDescent="0.2">
      <c r="G334" s="25"/>
      <c r="H334" s="10"/>
    </row>
    <row r="335" spans="7:8" x14ac:dyDescent="0.2">
      <c r="G335" s="25"/>
      <c r="H335" s="10"/>
    </row>
    <row r="336" spans="7:8" x14ac:dyDescent="0.2">
      <c r="G336" s="25"/>
      <c r="H336" s="10"/>
    </row>
    <row r="337" spans="7:8" x14ac:dyDescent="0.2">
      <c r="G337" s="25"/>
      <c r="H337" s="10"/>
    </row>
    <row r="338" spans="7:8" x14ac:dyDescent="0.2">
      <c r="G338" s="25"/>
      <c r="H338" s="10"/>
    </row>
    <row r="339" spans="7:8" x14ac:dyDescent="0.2">
      <c r="G339" s="25"/>
      <c r="H339" s="10"/>
    </row>
    <row r="340" spans="7:8" x14ac:dyDescent="0.2">
      <c r="G340" s="25"/>
      <c r="H340" s="10"/>
    </row>
    <row r="341" spans="7:8" x14ac:dyDescent="0.2">
      <c r="G341" s="25"/>
      <c r="H341" s="10"/>
    </row>
    <row r="342" spans="7:8" x14ac:dyDescent="0.2">
      <c r="G342" s="25"/>
      <c r="H342" s="10"/>
    </row>
  </sheetData>
  <customSheetViews>
    <customSheetView guid="{3BD067C9-3266-4DBA-AB10-D439D42AC767}" showPageBreaks="1" printArea="1" view="pageBreakPreview">
      <selection activeCell="L10" sqref="L10"/>
      <pageMargins left="0.45" right="0.19685039370078741" top="0" bottom="7.874015748031496E-2" header="0.11811023622047245" footer="0.11811023622047245"/>
      <pageSetup paperSize="9" scale="87" firstPageNumber="82" fitToWidth="0" fitToHeight="0" orientation="portrait" r:id="rId1"/>
      <headerFooter alignWithMargins="0"/>
    </customSheetView>
    <customSheetView guid="{92CDF3B4-C714-4C4F-B6E7-8E2145A85B5B}" fitToPage="1">
      <selection activeCell="G131" sqref="G131"/>
      <pageMargins left="0.19685039370078741" right="0.19685039370078741" top="0" bottom="7.874015748031496E-2" header="0.11811023622047245" footer="0.11811023622047245"/>
      <pageSetup paperSize="9" scale="74" firstPageNumber="82" fitToHeight="6" orientation="portrait" r:id="rId2"/>
      <headerFooter alignWithMargins="0"/>
    </customSheetView>
    <customSheetView guid="{1907A0D4-1A04-46C7-BA13-828BC6B0DA3F}">
      <selection activeCell="N21" sqref="N21"/>
      <pageMargins left="0.19685039370078741" right="0.19685039370078741" top="0" bottom="7.874015748031496E-2" header="0.11811023622047245" footer="0.11811023622047245"/>
      <pageSetup paperSize="9" firstPageNumber="82" fitToHeight="0" orientation="landscape" r:id="rId3"/>
      <headerFooter alignWithMargins="0"/>
    </customSheetView>
    <customSheetView guid="{37E59057-FA9A-4499-A67F-A3B4FE9F3836}" topLeftCell="A22">
      <selection activeCell="B29" sqref="B29:E29"/>
      <pageMargins left="0.19685039370078741" right="0.19685039370078741" top="0" bottom="7.874015748031496E-2" header="0.11811023622047245" footer="0.11811023622047245"/>
      <pageSetup paperSize="9" firstPageNumber="82" fitToHeight="0" orientation="portrait" r:id="rId4"/>
      <headerFooter alignWithMargins="0"/>
    </customSheetView>
    <customSheetView guid="{904EEE15-F689-401B-A578-41B4FD2E001F}" showPageBreaks="1" topLeftCell="A233">
      <selection activeCell="G141" sqref="G141"/>
      <pageMargins left="0.19685039370078741" right="0.19685039370078741" top="0" bottom="7.874015748031496E-2" header="0.11811023622047245" footer="0.11811023622047245"/>
      <pageSetup paperSize="9" firstPageNumber="82" fitToHeight="0" orientation="portrait" r:id="rId5"/>
      <headerFooter alignWithMargins="0"/>
    </customSheetView>
    <customSheetView guid="{0ACD4CF0-131D-4AF9-8EA8-EB7D45CA4E62}" showPageBreaks="1" hiddenRows="1" showRuler="0" topLeftCell="A50">
      <selection activeCell="K69" sqref="K69"/>
      <pageMargins left="0.19685039370078741" right="0.19685039370078741" top="0" bottom="7.874015748031496E-2" header="0.11811023622047245" footer="0.11811023622047245"/>
      <pageSetup paperSize="9" firstPageNumber="82" fitToHeight="0" orientation="portrait" r:id="rId6"/>
      <headerFooter alignWithMargins="0"/>
    </customSheetView>
    <customSheetView guid="{CF820AF5-4BA7-438F-997C-2DECDEF7692C}" showPageBreaks="1">
      <selection activeCell="A10" sqref="A10"/>
      <pageMargins left="0.19685039370078741" right="0.19685039370078741" top="0" bottom="7.874015748031496E-2" header="0.11811023622047245" footer="0.11811023622047245"/>
      <pageSetup paperSize="9" firstPageNumber="82" fitToHeight="0" orientation="portrait" r:id="rId7"/>
      <headerFooter alignWithMargins="0"/>
    </customSheetView>
    <customSheetView guid="{29832ADE-E753-4B19-A9AD-744B0F1D561C}" showPageBreaks="1" showRuler="0">
      <selection activeCell="A5" sqref="A5:H5"/>
      <pageMargins left="0.19685039370078741" right="0.19685039370078741" top="0" bottom="7.874015748031496E-2" header="0.11811023622047245" footer="0.11811023622047245"/>
      <pageSetup paperSize="9" firstPageNumber="82" fitToHeight="0" orientation="portrait" r:id="rId8"/>
      <headerFooter alignWithMargins="0"/>
    </customSheetView>
    <customSheetView guid="{C9E7C3F5-D873-4B13-B6C1-5028AF66D368}" showPageBreaks="1" showRuler="0">
      <selection activeCell="G4" sqref="G4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9"/>
      <headerFooter alignWithMargins="0"/>
    </customSheetView>
    <customSheetView guid="{F21A4357-4490-4DC5-AD5F-D74077CDC8A9}" showPageBreaks="1" showRuler="0" topLeftCell="A450">
      <selection activeCell="A465" sqref="A465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0"/>
      <headerFooter alignWithMargins="0"/>
    </customSheetView>
    <customSheetView guid="{4AFE580B-5859-43EA-97A2-5651E4714E35}" showRuler="0">
      <pane ySplit="9.3925233644859816" topLeftCell="A307" activePane="bottomLeft"/>
      <selection pane="bottomLeft" activeCell="H288" sqref="H288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1"/>
      <headerFooter alignWithMargins="0"/>
    </customSheetView>
    <customSheetView guid="{6646D18D-37BA-4A1B-B8A1-44C68A7B234E}" showRuler="0" topLeftCell="A4">
      <pane ySplit="6.8691588785046731" topLeftCell="A490" activePane="bottomLeft"/>
      <selection pane="bottomLeft" activeCell="H501" sqref="H501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2"/>
      <headerFooter alignWithMargins="0"/>
    </customSheetView>
    <customSheetView guid="{F302894A-CF82-456A-A20A-50CE2A9DD3D8}" showRuler="0" topLeftCell="C7">
      <pane ySplit="6.6470588235294121" topLeftCell="A442" activePane="bottomLeft"/>
      <selection pane="bottomLeft" activeCell="C383" sqref="C383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3"/>
      <headerFooter alignWithMargins="0"/>
    </customSheetView>
    <customSheetView guid="{36478EFE-DDFF-4CC3-A0EE-AB3E13284FF8}" showRuler="0">
      <selection activeCell="A10" sqref="A10"/>
      <pageMargins left="0.19685039370078741" right="0.19685039370078741" top="0" bottom="7.874015748031496E-2" header="0.11811023622047245" footer="0.11811023622047245"/>
      <pageSetup paperSize="9" firstPageNumber="82" fitToHeight="0" orientation="portrait" r:id="rId14"/>
      <headerFooter alignWithMargins="0"/>
    </customSheetView>
    <customSheetView guid="{0FBBC42C-2EE2-4818-A608-26471E234100}" showRuler="0" topLeftCell="A37">
      <selection activeCell="G56" sqref="G56"/>
      <pageMargins left="0.19685039370078741" right="0.19685039370078741" top="0" bottom="7.874015748031496E-2" header="0.11811023622047245" footer="0.11811023622047245"/>
      <pageSetup paperSize="9" firstPageNumber="82" fitToHeight="0" orientation="portrait" r:id="rId15"/>
      <headerFooter alignWithMargins="0"/>
    </customSheetView>
    <customSheetView guid="{57844251-B758-4481-8918-10B3DC9EDEC9}">
      <selection activeCell="H102" sqref="H102"/>
      <pageMargins left="0.19685039370078741" right="0.19685039370078741" top="0" bottom="7.874015748031496E-2" header="0.11811023622047245" footer="0.11811023622047245"/>
      <pageSetup paperSize="9" firstPageNumber="82" fitToHeight="0" orientation="portrait" r:id="rId16"/>
      <headerFooter alignWithMargins="0"/>
    </customSheetView>
    <customSheetView guid="{E174612B-43F1-44FB-9D84-33D2477DA935}" showRuler="0">
      <selection activeCell="G141" sqref="G141"/>
      <pageMargins left="0.19685039370078741" right="0.19685039370078741" top="0" bottom="7.874015748031496E-2" header="0.11811023622047245" footer="0.11811023622047245"/>
      <pageSetup paperSize="9" firstPageNumber="82" fitToHeight="0" orientation="portrait" r:id="rId17"/>
      <headerFooter alignWithMargins="0"/>
    </customSheetView>
    <customSheetView guid="{4F39DA5C-9059-406E-9F89-B6E20F660542}" showPageBreaks="1" printArea="1" view="pageBreakPreview" topLeftCell="A163">
      <selection activeCell="G183" sqref="G183"/>
      <pageMargins left="0.45" right="0.19685039370078741" top="0" bottom="7.874015748031496E-2" header="0.11811023622047245" footer="0.11811023622047245"/>
      <pageSetup paperSize="9" scale="87" firstPageNumber="82" fitToWidth="0" fitToHeight="0" orientation="portrait" r:id="rId18"/>
      <headerFooter alignWithMargins="0"/>
    </customSheetView>
  </customSheetViews>
  <mergeCells count="5">
    <mergeCell ref="A5:H5"/>
    <mergeCell ref="A8:H8"/>
    <mergeCell ref="A9:H9"/>
    <mergeCell ref="A6:H6"/>
    <mergeCell ref="A7:H7"/>
  </mergeCells>
  <phoneticPr fontId="0" type="noConversion"/>
  <pageMargins left="0.45" right="0.19685039370078741" top="0" bottom="7.874015748031496E-2" header="0.11811023622047245" footer="0.11811023622047245"/>
  <pageSetup paperSize="9" scale="87" firstPageNumber="82" fitToWidth="0" fitToHeight="0" orientation="portrait" r:id="rId1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7" sqref="P28:P37"/>
    </sheetView>
  </sheetViews>
  <sheetFormatPr defaultRowHeight="12.75" x14ac:dyDescent="0.2"/>
  <sheetData/>
  <customSheetViews>
    <customSheetView guid="{3BD067C9-3266-4DBA-AB10-D439D42AC767}">
      <selection activeCell="P37" sqref="P28:P37"/>
      <pageMargins left="0.7" right="0.7" top="0.75" bottom="0.75" header="0.3" footer="0.3"/>
    </customSheetView>
    <customSheetView guid="{92CDF3B4-C714-4C4F-B6E7-8E2145A85B5B}">
      <selection activeCell="J17" sqref="J17"/>
      <pageMargins left="0.7" right="0.7" top="0.75" bottom="0.75" header="0.3" footer="0.3"/>
    </customSheetView>
    <customSheetView guid="{1907A0D4-1A04-46C7-BA13-828BC6B0DA3F}">
      <selection activeCell="J17" sqref="J17"/>
      <pageMargins left="0.7" right="0.7" top="0.75" bottom="0.75" header="0.3" footer="0.3"/>
    </customSheetView>
    <customSheetView guid="{37E59057-FA9A-4499-A67F-A3B4FE9F3836}">
      <selection activeCell="J17" sqref="J17"/>
      <pageMargins left="0.7" right="0.7" top="0.75" bottom="0.75" header="0.3" footer="0.3"/>
    </customSheetView>
    <customSheetView guid="{904EEE15-F689-401B-A578-41B4FD2E001F}">
      <selection activeCell="J17" sqref="J17"/>
      <pageMargins left="0.7" right="0.7" top="0.75" bottom="0.75" header="0.3" footer="0.3"/>
    </customSheetView>
    <customSheetView guid="{0ACD4CF0-131D-4AF9-8EA8-EB7D45CA4E62}">
      <selection activeCell="J17" sqref="J17"/>
      <pageMargins left="0.7" right="0.7" top="0.75" bottom="0.75" header="0.3" footer="0.3"/>
    </customSheetView>
    <customSheetView guid="{57844251-B758-4481-8918-10B3DC9EDEC9}">
      <selection activeCell="J17" sqref="J17"/>
      <pageMargins left="0.7" right="0.7" top="0.75" bottom="0.75" header="0.3" footer="0.3"/>
    </customSheetView>
    <customSheetView guid="{E174612B-43F1-44FB-9D84-33D2477DA935}" showRuler="0">
      <selection activeCell="J17" sqref="J17"/>
      <pageMargins left="0.7" right="0.7" top="0.75" bottom="0.75" header="0.3" footer="0.3"/>
      <headerFooter alignWithMargins="0"/>
    </customSheetView>
    <customSheetView guid="{4F39DA5C-9059-406E-9F89-B6E20F660542}">
      <selection activeCell="P37" sqref="P28:P37"/>
      <pageMargins left="0.7" right="0.7" top="0.75" bottom="0.75" header="0.3" footer="0.3"/>
    </customSheetView>
  </customSheetView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Функцион2019</vt:lpstr>
      <vt:lpstr>Вед2019</vt:lpstr>
      <vt:lpstr>Лист1</vt:lpstr>
      <vt:lpstr>Вед2019!Область_печати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ZamGlav</cp:lastModifiedBy>
  <cp:lastPrinted>2018-04-24T03:55:51Z</cp:lastPrinted>
  <dcterms:created xsi:type="dcterms:W3CDTF">2007-09-13T08:10:13Z</dcterms:created>
  <dcterms:modified xsi:type="dcterms:W3CDTF">2018-11-06T06:10:02Z</dcterms:modified>
</cp:coreProperties>
</file>