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сходы" sheetId="1" r:id="rId1"/>
  </sheets>
  <definedNames>
    <definedName name="_xlnm.Print_Area" localSheetId="0">Расходы!$A$1:$J$33</definedName>
  </definedNames>
  <calcPr calcId="124519" refMode="R1C1"/>
</workbook>
</file>

<file path=xl/calcChain.xml><?xml version="1.0" encoding="utf-8"?>
<calcChain xmlns="http://schemas.openxmlformats.org/spreadsheetml/2006/main">
  <c r="F19" i="1"/>
  <c r="F20"/>
  <c r="F7"/>
  <c r="F8"/>
  <c r="F9"/>
  <c r="F10"/>
  <c r="F11"/>
  <c r="F12"/>
  <c r="F13"/>
  <c r="J13" s="1"/>
  <c r="F14"/>
  <c r="J14" s="1"/>
  <c r="F15"/>
  <c r="F16"/>
  <c r="J16" s="1"/>
  <c r="J15" s="1"/>
  <c r="F17"/>
  <c r="F18"/>
  <c r="F21"/>
  <c r="F22"/>
  <c r="F23"/>
  <c r="F24"/>
  <c r="F25"/>
  <c r="F26"/>
  <c r="F27"/>
  <c r="F28"/>
  <c r="F29"/>
  <c r="F30"/>
  <c r="F31"/>
  <c r="F32"/>
  <c r="F33"/>
  <c r="J33" l="1"/>
</calcChain>
</file>

<file path=xl/sharedStrings.xml><?xml version="1.0" encoding="utf-8"?>
<sst xmlns="http://schemas.openxmlformats.org/spreadsheetml/2006/main" count="96" uniqueCount="52">
  <si>
    <t/>
  </si>
  <si>
    <t>на 2020 год</t>
  </si>
  <si>
    <t>Наименование</t>
  </si>
  <si>
    <t>1</t>
  </si>
  <si>
    <t>2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</si>
  <si>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</si>
  <si>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</si>
  <si>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</si>
  <si>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</si>
  <si>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</si>
  <si>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</si>
  <si>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</si>
  <si>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</si>
  <si>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</si>
  <si>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</si>
  <si>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</si>
  <si>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</si>
  <si>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</si>
  <si>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Дорожное хозяйство (дорожные фонды)</t>
  </si>
  <si>
    <t>Связь и информатика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</si>
  <si>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</si>
  <si>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</si>
  <si>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</si>
  <si>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</si>
  <si>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</si>
  <si>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</si>
  <si>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</t>
  </si>
  <si>
    <t>КУЛЬТУРА, КИНЕМАТОГРАФИЯ</t>
  </si>
  <si>
    <t>Культура</t>
  </si>
  <si>
    <t>СОЦИАЛЬНАЯ ПОЛИТИКА</t>
  </si>
  <si>
    <t>Пенсионное обеспечение</t>
  </si>
  <si>
    <t>Итого</t>
  </si>
  <si>
    <t xml:space="preserve">В том числе за счет субвенций </t>
  </si>
  <si>
    <t xml:space="preserve">Приложение №2                                          к решению Совета депутатов                      от 17.01.2020 года №  95 </t>
  </si>
  <si>
    <t>ПР</t>
  </si>
  <si>
    <t>02</t>
  </si>
  <si>
    <t>04</t>
  </si>
  <si>
    <t>07</t>
  </si>
  <si>
    <t>11</t>
  </si>
  <si>
    <t>13</t>
  </si>
  <si>
    <t>00</t>
  </si>
  <si>
    <t>03</t>
  </si>
  <si>
    <t>14</t>
  </si>
  <si>
    <t>01</t>
  </si>
  <si>
    <t>09</t>
  </si>
  <si>
    <t>10</t>
  </si>
  <si>
    <t>05</t>
  </si>
  <si>
    <t>08</t>
  </si>
  <si>
    <t>Распределение бюджетных ассигнований по разделам и подразделам классификации расходов бюджета муниципального образования сельское поселение Мулымья</t>
  </si>
  <si>
    <t>Рз</t>
  </si>
  <si>
    <t xml:space="preserve">2020 год </t>
  </si>
  <si>
    <t>рублей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</si>
</sst>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\ _₽"/>
  </numFmts>
  <fonts count="12">
    <font>
      <sz val="10"/>
      <color indexed="64"/>
      <name val="Arial"/>
      <charset val="1"/>
    </font>
    <font>
      <b/>
      <sz val="11"/>
      <color indexed="8"/>
      <name val="Tahoma"/>
      <charset val="1"/>
    </font>
    <font>
      <sz val="8"/>
      <color indexed="8"/>
      <name val="Tahoma"/>
      <charset val="1"/>
    </font>
    <font>
      <b/>
      <sz val="10"/>
      <color indexed="8"/>
      <name val="Tahoma"/>
      <charset val="1"/>
    </font>
    <font>
      <sz val="8"/>
      <color indexed="8"/>
      <name val="Arial"/>
      <charset val="1"/>
    </font>
    <font>
      <sz val="8"/>
      <color indexed="64"/>
      <name val="Tahoma"/>
      <family val="2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6"/>
      <color indexed="8"/>
      <name val="Tahoma"/>
      <family val="2"/>
      <charset val="204"/>
    </font>
    <font>
      <sz val="6"/>
      <color indexed="64"/>
      <name val="Tahoma"/>
      <family val="2"/>
      <charset val="204"/>
    </font>
    <font>
      <b/>
      <sz val="11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0" fillId="0" borderId="0" xfId="0" applyNumberFormat="1"/>
    <xf numFmtId="0" fontId="4" fillId="0" borderId="0" xfId="0" applyNumberFormat="1" applyFont="1" applyFill="1" applyAlignment="1">
      <alignment vertical="top" wrapText="1"/>
    </xf>
    <xf numFmtId="0" fontId="0" fillId="0" borderId="0" xfId="0" applyNumberFormat="1" applyFill="1"/>
    <xf numFmtId="0" fontId="2" fillId="0" borderId="0" xfId="0" applyNumberFormat="1" applyFont="1" applyFill="1" applyAlignment="1">
      <alignment vertical="top" wrapText="1"/>
    </xf>
    <xf numFmtId="0" fontId="0" fillId="0" borderId="0" xfId="0" applyFill="1"/>
    <xf numFmtId="0" fontId="2" fillId="2" borderId="1" xfId="0" applyNumberFormat="1" applyFont="1" applyFill="1" applyBorder="1" applyAlignment="1">
      <alignment vertical="center" wrapText="1"/>
    </xf>
    <xf numFmtId="43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vertical="top"/>
    </xf>
    <xf numFmtId="164" fontId="5" fillId="0" borderId="1" xfId="0" applyNumberFormat="1" applyFont="1" applyBorder="1"/>
    <xf numFmtId="0" fontId="0" fillId="0" borderId="0" xfId="0" applyNumberFormat="1" applyAlignment="1">
      <alignment horizontal="right"/>
    </xf>
    <xf numFmtId="0" fontId="2" fillId="2" borderId="0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horizontal="right" wrapText="1"/>
    </xf>
    <xf numFmtId="0" fontId="2" fillId="2" borderId="1" xfId="0" applyNumberFormat="1" applyFont="1" applyFill="1" applyBorder="1" applyAlignment="1">
      <alignment horizontal="righ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11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_Tmp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40"/>
  <sheetViews>
    <sheetView tabSelected="1" view="pageBreakPreview" topLeftCell="A4" zoomScaleSheetLayoutView="100" workbookViewId="0">
      <selection activeCell="F20" sqref="F20:I20"/>
    </sheetView>
  </sheetViews>
  <sheetFormatPr defaultRowHeight="12.75"/>
  <cols>
    <col min="1" max="1" width="18.7109375" style="1" customWidth="1"/>
    <col min="2" max="2" width="23.7109375" style="1" customWidth="1"/>
    <col min="3" max="4" width="2.42578125" style="1" customWidth="1"/>
    <col min="5" max="5" width="5.140625" style="1" customWidth="1"/>
    <col min="6" max="6" width="11.7109375" style="1" customWidth="1"/>
    <col min="7" max="7" width="4.28515625" style="1" customWidth="1"/>
    <col min="8" max="8" width="4.5703125" style="1" customWidth="1"/>
    <col min="9" max="9" width="8" style="1" customWidth="1"/>
    <col min="10" max="10" width="15.140625" customWidth="1"/>
  </cols>
  <sheetData>
    <row r="1" spans="1:10" ht="42.75" customHeight="1">
      <c r="I1" s="22" t="s">
        <v>33</v>
      </c>
      <c r="J1" s="22"/>
    </row>
    <row r="2" spans="1:10" s="1" customFormat="1" ht="45.95" customHeight="1">
      <c r="A2" s="25" t="s">
        <v>48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1" customFormat="1" ht="1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s="1" customFormat="1" ht="14.1" customHeight="1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3" t="s">
        <v>51</v>
      </c>
    </row>
    <row r="5" spans="1:10" s="1" customFormat="1" ht="66" customHeight="1">
      <c r="A5" s="17" t="s">
        <v>2</v>
      </c>
      <c r="B5" s="17"/>
      <c r="C5" s="17" t="s">
        <v>49</v>
      </c>
      <c r="D5" s="17"/>
      <c r="E5" s="6" t="s">
        <v>34</v>
      </c>
      <c r="F5" s="18" t="s">
        <v>50</v>
      </c>
      <c r="G5" s="17"/>
      <c r="H5" s="17"/>
      <c r="I5" s="17"/>
      <c r="J5" s="7" t="s">
        <v>32</v>
      </c>
    </row>
    <row r="6" spans="1:10" s="1" customFormat="1" ht="14.1" customHeight="1">
      <c r="A6" s="19" t="s">
        <v>3</v>
      </c>
      <c r="B6" s="19"/>
      <c r="C6" s="19" t="s">
        <v>4</v>
      </c>
      <c r="D6" s="19"/>
      <c r="E6" s="8">
        <v>3</v>
      </c>
      <c r="F6" s="19">
        <v>4</v>
      </c>
      <c r="G6" s="19"/>
      <c r="H6" s="19"/>
      <c r="I6" s="19"/>
      <c r="J6" s="9">
        <v>5</v>
      </c>
    </row>
    <row r="7" spans="1:10" s="1" customFormat="1" ht="14.1" customHeight="1">
      <c r="A7" s="15" t="s">
        <v>5</v>
      </c>
      <c r="B7" s="15"/>
      <c r="C7" s="20" t="s">
        <v>43</v>
      </c>
      <c r="D7" s="21"/>
      <c r="E7" s="10" t="s">
        <v>40</v>
      </c>
      <c r="F7" s="16">
        <f>26956583.92</f>
        <v>26956583.920000002</v>
      </c>
      <c r="G7" s="16"/>
      <c r="H7" s="16"/>
      <c r="I7" s="16"/>
      <c r="J7" s="11"/>
    </row>
    <row r="8" spans="1:10" s="1" customFormat="1" ht="33.950000000000003" customHeight="1">
      <c r="A8" s="15" t="s">
        <v>6</v>
      </c>
      <c r="B8" s="15"/>
      <c r="C8" s="20" t="s">
        <v>43</v>
      </c>
      <c r="D8" s="21"/>
      <c r="E8" s="10" t="s">
        <v>35</v>
      </c>
      <c r="F8" s="16">
        <f t="shared" ref="F8" si="0">1798555.43</f>
        <v>1798555.43</v>
      </c>
      <c r="G8" s="16"/>
      <c r="H8" s="16"/>
      <c r="I8" s="16"/>
      <c r="J8" s="11"/>
    </row>
    <row r="9" spans="1:10" s="1" customFormat="1" ht="45" customHeight="1">
      <c r="A9" s="15" t="s">
        <v>7</v>
      </c>
      <c r="B9" s="15"/>
      <c r="C9" s="20" t="s">
        <v>43</v>
      </c>
      <c r="D9" s="21"/>
      <c r="E9" s="10" t="s">
        <v>36</v>
      </c>
      <c r="F9" s="16">
        <f>10134130.93</f>
        <v>10134130.93</v>
      </c>
      <c r="G9" s="16"/>
      <c r="H9" s="16"/>
      <c r="I9" s="16"/>
      <c r="J9" s="11"/>
    </row>
    <row r="10" spans="1:10" s="1" customFormat="1" ht="14.1" customHeight="1">
      <c r="A10" s="15" t="s">
        <v>8</v>
      </c>
      <c r="B10" s="15"/>
      <c r="C10" s="20" t="s">
        <v>43</v>
      </c>
      <c r="D10" s="21"/>
      <c r="E10" s="10" t="s">
        <v>37</v>
      </c>
      <c r="F10" s="16">
        <f t="shared" ref="F10" si="1">691713</f>
        <v>691713</v>
      </c>
      <c r="G10" s="16"/>
      <c r="H10" s="16"/>
      <c r="I10" s="16"/>
      <c r="J10" s="11"/>
    </row>
    <row r="11" spans="1:10" s="1" customFormat="1" ht="14.1" customHeight="1">
      <c r="A11" s="15" t="s">
        <v>9</v>
      </c>
      <c r="B11" s="15"/>
      <c r="C11" s="20" t="s">
        <v>43</v>
      </c>
      <c r="D11" s="21"/>
      <c r="E11" s="10" t="s">
        <v>38</v>
      </c>
      <c r="F11" s="16">
        <f>100000</f>
        <v>100000</v>
      </c>
      <c r="G11" s="16"/>
      <c r="H11" s="16"/>
      <c r="I11" s="16"/>
      <c r="J11" s="11"/>
    </row>
    <row r="12" spans="1:10" s="1" customFormat="1" ht="14.1" customHeight="1">
      <c r="A12" s="15" t="s">
        <v>10</v>
      </c>
      <c r="B12" s="15"/>
      <c r="C12" s="20" t="s">
        <v>43</v>
      </c>
      <c r="D12" s="21"/>
      <c r="E12" s="10" t="s">
        <v>39</v>
      </c>
      <c r="F12" s="16">
        <f>14232184.56</f>
        <v>14232184.560000001</v>
      </c>
      <c r="G12" s="16"/>
      <c r="H12" s="16"/>
      <c r="I12" s="16"/>
      <c r="J12" s="11"/>
    </row>
    <row r="13" spans="1:10" s="1" customFormat="1" ht="14.1" customHeight="1">
      <c r="A13" s="15" t="s">
        <v>11</v>
      </c>
      <c r="B13" s="15"/>
      <c r="C13" s="20" t="s">
        <v>35</v>
      </c>
      <c r="D13" s="21"/>
      <c r="E13" s="10" t="s">
        <v>40</v>
      </c>
      <c r="F13" s="16">
        <f t="shared" ref="F13:F14" si="2">438000</f>
        <v>438000</v>
      </c>
      <c r="G13" s="16"/>
      <c r="H13" s="16"/>
      <c r="I13" s="16"/>
      <c r="J13" s="11">
        <f>F13</f>
        <v>438000</v>
      </c>
    </row>
    <row r="14" spans="1:10" s="1" customFormat="1" ht="14.1" customHeight="1">
      <c r="A14" s="15" t="s">
        <v>12</v>
      </c>
      <c r="B14" s="15"/>
      <c r="C14" s="20" t="s">
        <v>35</v>
      </c>
      <c r="D14" s="21"/>
      <c r="E14" s="10" t="s">
        <v>41</v>
      </c>
      <c r="F14" s="16">
        <f t="shared" si="2"/>
        <v>438000</v>
      </c>
      <c r="G14" s="16"/>
      <c r="H14" s="16"/>
      <c r="I14" s="16"/>
      <c r="J14" s="11">
        <f>F14</f>
        <v>438000</v>
      </c>
    </row>
    <row r="15" spans="1:10" s="1" customFormat="1" ht="24" customHeight="1">
      <c r="A15" s="15" t="s">
        <v>13</v>
      </c>
      <c r="B15" s="15"/>
      <c r="C15" s="20" t="s">
        <v>41</v>
      </c>
      <c r="D15" s="21"/>
      <c r="E15" s="10" t="s">
        <v>40</v>
      </c>
      <c r="F15" s="16">
        <f>78167.85</f>
        <v>78167.850000000006</v>
      </c>
      <c r="G15" s="16"/>
      <c r="H15" s="16"/>
      <c r="I15" s="16"/>
      <c r="J15" s="11">
        <f>J16</f>
        <v>49976.83</v>
      </c>
    </row>
    <row r="16" spans="1:10" s="1" customFormat="1" ht="14.1" customHeight="1">
      <c r="A16" s="15" t="s">
        <v>14</v>
      </c>
      <c r="B16" s="15"/>
      <c r="C16" s="20" t="s">
        <v>41</v>
      </c>
      <c r="D16" s="21"/>
      <c r="E16" s="10" t="s">
        <v>36</v>
      </c>
      <c r="F16" s="16">
        <f t="shared" ref="F16" si="3">49976.83</f>
        <v>49976.83</v>
      </c>
      <c r="G16" s="16"/>
      <c r="H16" s="16"/>
      <c r="I16" s="16"/>
      <c r="J16" s="11">
        <f>F16</f>
        <v>49976.83</v>
      </c>
    </row>
    <row r="17" spans="1:10" s="1" customFormat="1" ht="24" customHeight="1">
      <c r="A17" s="15" t="s">
        <v>15</v>
      </c>
      <c r="B17" s="15"/>
      <c r="C17" s="20" t="s">
        <v>41</v>
      </c>
      <c r="D17" s="21"/>
      <c r="E17" s="10" t="s">
        <v>42</v>
      </c>
      <c r="F17" s="16">
        <f>28191.02</f>
        <v>28191.02</v>
      </c>
      <c r="G17" s="16"/>
      <c r="H17" s="16"/>
      <c r="I17" s="16"/>
      <c r="J17" s="11"/>
    </row>
    <row r="18" spans="1:10" s="1" customFormat="1" ht="14.1" customHeight="1">
      <c r="A18" s="15" t="s">
        <v>16</v>
      </c>
      <c r="B18" s="15"/>
      <c r="C18" s="20" t="s">
        <v>36</v>
      </c>
      <c r="D18" s="21"/>
      <c r="E18" s="10" t="s">
        <v>40</v>
      </c>
      <c r="F18" s="16">
        <f>9746505.23</f>
        <v>9746505.2300000004</v>
      </c>
      <c r="G18" s="16"/>
      <c r="H18" s="16"/>
      <c r="I18" s="16"/>
      <c r="J18" s="11"/>
    </row>
    <row r="19" spans="1:10" s="1" customFormat="1" ht="14.1" customHeight="1">
      <c r="A19" s="15" t="s">
        <v>17</v>
      </c>
      <c r="B19" s="15"/>
      <c r="C19" s="20" t="s">
        <v>36</v>
      </c>
      <c r="D19" s="21"/>
      <c r="E19" s="10" t="s">
        <v>43</v>
      </c>
      <c r="F19" s="16">
        <f>1247709.7+2.99</f>
        <v>1247712.69</v>
      </c>
      <c r="G19" s="16"/>
      <c r="H19" s="16"/>
      <c r="I19" s="16"/>
      <c r="J19" s="11"/>
    </row>
    <row r="20" spans="1:10" s="1" customFormat="1" ht="14.1" customHeight="1">
      <c r="A20" s="15" t="s">
        <v>18</v>
      </c>
      <c r="B20" s="15"/>
      <c r="C20" s="20" t="s">
        <v>36</v>
      </c>
      <c r="D20" s="21"/>
      <c r="E20" s="10" t="s">
        <v>44</v>
      </c>
      <c r="F20" s="16">
        <f>8347002.77-2.99</f>
        <v>8346999.7799999993</v>
      </c>
      <c r="G20" s="16"/>
      <c r="H20" s="16"/>
      <c r="I20" s="16"/>
      <c r="J20" s="11"/>
    </row>
    <row r="21" spans="1:10" s="1" customFormat="1" ht="14.1" customHeight="1">
      <c r="A21" s="15" t="s">
        <v>19</v>
      </c>
      <c r="B21" s="15"/>
      <c r="C21" s="20" t="s">
        <v>36</v>
      </c>
      <c r="D21" s="21"/>
      <c r="E21" s="10" t="s">
        <v>45</v>
      </c>
      <c r="F21" s="16">
        <f>151792.76</f>
        <v>151792.76</v>
      </c>
      <c r="G21" s="16"/>
      <c r="H21" s="16"/>
      <c r="I21" s="16"/>
      <c r="J21" s="11"/>
    </row>
    <row r="22" spans="1:10" s="1" customFormat="1" ht="14.1" customHeight="1">
      <c r="A22" s="15" t="s">
        <v>20</v>
      </c>
      <c r="B22" s="15"/>
      <c r="C22" s="20" t="s">
        <v>46</v>
      </c>
      <c r="D22" s="21"/>
      <c r="E22" s="10" t="s">
        <v>40</v>
      </c>
      <c r="F22" s="16">
        <f>15292177.1</f>
        <v>15292177.1</v>
      </c>
      <c r="G22" s="16"/>
      <c r="H22" s="16"/>
      <c r="I22" s="16"/>
      <c r="J22" s="11"/>
    </row>
    <row r="23" spans="1:10" s="1" customFormat="1" ht="14.1" customHeight="1">
      <c r="A23" s="15" t="s">
        <v>21</v>
      </c>
      <c r="B23" s="15"/>
      <c r="C23" s="20" t="s">
        <v>46</v>
      </c>
      <c r="D23" s="21"/>
      <c r="E23" s="10" t="s">
        <v>43</v>
      </c>
      <c r="F23" s="16">
        <f t="shared" ref="F23" si="4">80000</f>
        <v>80000</v>
      </c>
      <c r="G23" s="16"/>
      <c r="H23" s="16"/>
      <c r="I23" s="16"/>
      <c r="J23" s="11"/>
    </row>
    <row r="24" spans="1:10" s="1" customFormat="1" ht="14.1" customHeight="1">
      <c r="A24" s="15" t="s">
        <v>22</v>
      </c>
      <c r="B24" s="15"/>
      <c r="C24" s="20" t="s">
        <v>46</v>
      </c>
      <c r="D24" s="21"/>
      <c r="E24" s="10" t="s">
        <v>35</v>
      </c>
      <c r="F24" s="16">
        <f t="shared" ref="F24" si="5">10900000</f>
        <v>10900000</v>
      </c>
      <c r="G24" s="16"/>
      <c r="H24" s="16"/>
      <c r="I24" s="16"/>
      <c r="J24" s="11"/>
    </row>
    <row r="25" spans="1:10" s="1" customFormat="1" ht="14.1" customHeight="1">
      <c r="A25" s="15" t="s">
        <v>23</v>
      </c>
      <c r="B25" s="15"/>
      <c r="C25" s="20" t="s">
        <v>46</v>
      </c>
      <c r="D25" s="21"/>
      <c r="E25" s="10" t="s">
        <v>41</v>
      </c>
      <c r="F25" s="16">
        <f>3931010.1</f>
        <v>3931010.1</v>
      </c>
      <c r="G25" s="16"/>
      <c r="H25" s="16"/>
      <c r="I25" s="16"/>
      <c r="J25" s="11"/>
    </row>
    <row r="26" spans="1:10" s="1" customFormat="1" ht="24" customHeight="1">
      <c r="A26" s="15" t="s">
        <v>24</v>
      </c>
      <c r="B26" s="15"/>
      <c r="C26" s="20" t="s">
        <v>46</v>
      </c>
      <c r="D26" s="21"/>
      <c r="E26" s="10" t="s">
        <v>46</v>
      </c>
      <c r="F26" s="16">
        <f t="shared" ref="F26" si="6">381167</f>
        <v>381167</v>
      </c>
      <c r="G26" s="16"/>
      <c r="H26" s="16"/>
      <c r="I26" s="16"/>
      <c r="J26" s="11"/>
    </row>
    <row r="27" spans="1:10" s="1" customFormat="1" ht="14.1" customHeight="1">
      <c r="A27" s="15" t="s">
        <v>25</v>
      </c>
      <c r="B27" s="15"/>
      <c r="C27" s="20" t="s">
        <v>37</v>
      </c>
      <c r="D27" s="21"/>
      <c r="E27" s="10" t="s">
        <v>40</v>
      </c>
      <c r="F27" s="16">
        <f t="shared" ref="F27:F28" si="7">232139</f>
        <v>232139</v>
      </c>
      <c r="G27" s="16"/>
      <c r="H27" s="16"/>
      <c r="I27" s="16"/>
      <c r="J27" s="11"/>
    </row>
    <row r="28" spans="1:10" s="1" customFormat="1" ht="14.1" customHeight="1">
      <c r="A28" s="15" t="s">
        <v>26</v>
      </c>
      <c r="B28" s="15"/>
      <c r="C28" s="20" t="s">
        <v>37</v>
      </c>
      <c r="D28" s="21"/>
      <c r="E28" s="10" t="s">
        <v>37</v>
      </c>
      <c r="F28" s="16">
        <f t="shared" si="7"/>
        <v>232139</v>
      </c>
      <c r="G28" s="16"/>
      <c r="H28" s="16"/>
      <c r="I28" s="16"/>
      <c r="J28" s="11"/>
    </row>
    <row r="29" spans="1:10" s="1" customFormat="1" ht="14.1" customHeight="1">
      <c r="A29" s="15" t="s">
        <v>27</v>
      </c>
      <c r="B29" s="15"/>
      <c r="C29" s="20" t="s">
        <v>47</v>
      </c>
      <c r="D29" s="21"/>
      <c r="E29" s="10" t="s">
        <v>40</v>
      </c>
      <c r="F29" s="16">
        <f t="shared" ref="F29:F30" si="8">12325609.13</f>
        <v>12325609.130000001</v>
      </c>
      <c r="G29" s="16"/>
      <c r="H29" s="16"/>
      <c r="I29" s="16"/>
      <c r="J29" s="11"/>
    </row>
    <row r="30" spans="1:10" s="1" customFormat="1" ht="14.1" customHeight="1">
      <c r="A30" s="15" t="s">
        <v>28</v>
      </c>
      <c r="B30" s="15"/>
      <c r="C30" s="20" t="s">
        <v>47</v>
      </c>
      <c r="D30" s="21"/>
      <c r="E30" s="10" t="s">
        <v>43</v>
      </c>
      <c r="F30" s="16">
        <f t="shared" si="8"/>
        <v>12325609.130000001</v>
      </c>
      <c r="G30" s="16"/>
      <c r="H30" s="16"/>
      <c r="I30" s="16"/>
      <c r="J30" s="11"/>
    </row>
    <row r="31" spans="1:10" s="1" customFormat="1" ht="14.1" customHeight="1">
      <c r="A31" s="15" t="s">
        <v>29</v>
      </c>
      <c r="B31" s="15"/>
      <c r="C31" s="20" t="s">
        <v>45</v>
      </c>
      <c r="D31" s="21"/>
      <c r="E31" s="10" t="s">
        <v>40</v>
      </c>
      <c r="F31" s="16">
        <f t="shared" ref="F31:F32" si="9">396000</f>
        <v>396000</v>
      </c>
      <c r="G31" s="16"/>
      <c r="H31" s="16"/>
      <c r="I31" s="16"/>
      <c r="J31" s="11"/>
    </row>
    <row r="32" spans="1:10" s="1" customFormat="1" ht="14.1" customHeight="1">
      <c r="A32" s="15" t="s">
        <v>30</v>
      </c>
      <c r="B32" s="15"/>
      <c r="C32" s="20" t="s">
        <v>45</v>
      </c>
      <c r="D32" s="21"/>
      <c r="E32" s="10" t="s">
        <v>43</v>
      </c>
      <c r="F32" s="16">
        <f t="shared" si="9"/>
        <v>396000</v>
      </c>
      <c r="G32" s="16"/>
      <c r="H32" s="16"/>
      <c r="I32" s="16"/>
      <c r="J32" s="11"/>
    </row>
    <row r="33" spans="1:10" s="1" customFormat="1" ht="15" customHeight="1">
      <c r="A33" s="23" t="s">
        <v>31</v>
      </c>
      <c r="B33" s="23"/>
      <c r="C33" s="23"/>
      <c r="D33" s="23"/>
      <c r="E33" s="23"/>
      <c r="F33" s="16">
        <f>65465182.23</f>
        <v>65465182.229999997</v>
      </c>
      <c r="G33" s="16"/>
      <c r="H33" s="16"/>
      <c r="I33" s="16"/>
      <c r="J33" s="12">
        <f>J13+J15</f>
        <v>487976.83</v>
      </c>
    </row>
    <row r="34" spans="1:10" s="1" customFormat="1" ht="14.1" customHeight="1">
      <c r="A34" s="24" t="s">
        <v>0</v>
      </c>
      <c r="B34" s="24"/>
      <c r="C34" s="24"/>
      <c r="D34" s="24"/>
      <c r="E34" s="24"/>
      <c r="F34" s="24"/>
      <c r="G34" s="24"/>
      <c r="H34" s="24"/>
      <c r="I34" s="24"/>
    </row>
    <row r="35" spans="1:10" s="3" customFormat="1" ht="14.1" customHeight="1">
      <c r="A35" s="2" t="s">
        <v>0</v>
      </c>
      <c r="B35" s="2"/>
      <c r="C35" s="2"/>
      <c r="D35" s="2"/>
      <c r="E35" s="2"/>
      <c r="F35" s="2"/>
      <c r="G35" s="2"/>
      <c r="H35" s="2"/>
      <c r="I35" s="2"/>
    </row>
    <row r="36" spans="1:10" s="3" customFormat="1" ht="14.1" customHeight="1">
      <c r="A36" s="2" t="s">
        <v>0</v>
      </c>
      <c r="B36" s="2"/>
      <c r="C36" s="2"/>
      <c r="D36" s="2"/>
      <c r="E36" s="2"/>
      <c r="F36" s="2"/>
      <c r="G36" s="2"/>
      <c r="H36" s="2"/>
      <c r="I36" s="2"/>
    </row>
    <row r="37" spans="1:10" s="3" customFormat="1" ht="14.1" customHeight="1">
      <c r="A37" s="4" t="s">
        <v>0</v>
      </c>
      <c r="B37" s="4"/>
      <c r="C37" s="4"/>
      <c r="D37" s="4"/>
      <c r="E37" s="4"/>
      <c r="F37" s="4"/>
      <c r="G37" s="4"/>
      <c r="H37" s="4"/>
      <c r="I37" s="4"/>
    </row>
    <row r="38" spans="1:10" s="3" customFormat="1" ht="14.1" customHeight="1">
      <c r="A38" s="4" t="s">
        <v>0</v>
      </c>
      <c r="B38" s="4"/>
      <c r="C38" s="4"/>
      <c r="D38" s="4"/>
      <c r="E38" s="4"/>
      <c r="F38" s="4"/>
      <c r="G38" s="4"/>
      <c r="H38" s="4"/>
      <c r="I38" s="4"/>
    </row>
    <row r="39" spans="1:10" s="3" customFormat="1" ht="14.1" customHeight="1">
      <c r="A39" s="4"/>
      <c r="B39" s="4"/>
      <c r="C39" s="4"/>
      <c r="D39" s="4"/>
      <c r="E39" s="4"/>
      <c r="F39" s="4"/>
      <c r="G39" s="4"/>
      <c r="H39" s="4"/>
      <c r="I39" s="4"/>
    </row>
    <row r="40" spans="1:10" s="5" customFormat="1">
      <c r="A40" s="3"/>
      <c r="B40" s="3"/>
      <c r="C40" s="3"/>
      <c r="D40" s="3"/>
      <c r="E40" s="3"/>
      <c r="F40" s="3"/>
      <c r="G40" s="3"/>
      <c r="H40" s="3"/>
      <c r="I40" s="3"/>
    </row>
  </sheetData>
  <mergeCells count="91">
    <mergeCell ref="C32:D32"/>
    <mergeCell ref="C6:D6"/>
    <mergeCell ref="A2:J2"/>
    <mergeCell ref="A3:J3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26:B26"/>
    <mergeCell ref="F26:I26"/>
    <mergeCell ref="A25:B25"/>
    <mergeCell ref="I1:J1"/>
    <mergeCell ref="A33:E33"/>
    <mergeCell ref="F33:I33"/>
    <mergeCell ref="A34:I34"/>
    <mergeCell ref="A32:B32"/>
    <mergeCell ref="F32:I32"/>
    <mergeCell ref="A31:B31"/>
    <mergeCell ref="F31:I31"/>
    <mergeCell ref="A29:B29"/>
    <mergeCell ref="F29:I29"/>
    <mergeCell ref="A30:B30"/>
    <mergeCell ref="F30:I30"/>
    <mergeCell ref="A28:B28"/>
    <mergeCell ref="F28:I28"/>
    <mergeCell ref="A27:B27"/>
    <mergeCell ref="F27:I27"/>
    <mergeCell ref="F25:I25"/>
    <mergeCell ref="A24:B24"/>
    <mergeCell ref="F24:I24"/>
    <mergeCell ref="A23:B23"/>
    <mergeCell ref="F23:I23"/>
    <mergeCell ref="C18:D18"/>
    <mergeCell ref="C19:D19"/>
    <mergeCell ref="A22:B22"/>
    <mergeCell ref="F22:I22"/>
    <mergeCell ref="A21:B21"/>
    <mergeCell ref="F21:I21"/>
    <mergeCell ref="A20:B20"/>
    <mergeCell ref="F20:I20"/>
    <mergeCell ref="C20:D20"/>
    <mergeCell ref="C21:D21"/>
    <mergeCell ref="C22:D22"/>
    <mergeCell ref="A18:B18"/>
    <mergeCell ref="F18:I18"/>
    <mergeCell ref="A19:B19"/>
    <mergeCell ref="F19:I19"/>
    <mergeCell ref="A17:B17"/>
    <mergeCell ref="F17:I17"/>
    <mergeCell ref="A15:B15"/>
    <mergeCell ref="F15:I15"/>
    <mergeCell ref="A16:B16"/>
    <mergeCell ref="F16:I16"/>
    <mergeCell ref="C17:D17"/>
    <mergeCell ref="C15:D15"/>
    <mergeCell ref="C16:D16"/>
    <mergeCell ref="A14:B14"/>
    <mergeCell ref="F14:I14"/>
    <mergeCell ref="A13:B13"/>
    <mergeCell ref="F13:I13"/>
    <mergeCell ref="A12:B12"/>
    <mergeCell ref="F12:I12"/>
    <mergeCell ref="C12:D12"/>
    <mergeCell ref="C13:D13"/>
    <mergeCell ref="C14:D14"/>
    <mergeCell ref="A11:B11"/>
    <mergeCell ref="F11:I11"/>
    <mergeCell ref="A10:B10"/>
    <mergeCell ref="F10:I10"/>
    <mergeCell ref="A9:B9"/>
    <mergeCell ref="F9:I9"/>
    <mergeCell ref="C9:D9"/>
    <mergeCell ref="C10:D10"/>
    <mergeCell ref="C11:D11"/>
    <mergeCell ref="A4:I4"/>
    <mergeCell ref="A8:B8"/>
    <mergeCell ref="F8:I8"/>
    <mergeCell ref="A7:B7"/>
    <mergeCell ref="F7:I7"/>
    <mergeCell ref="A5:B5"/>
    <mergeCell ref="F5:I5"/>
    <mergeCell ref="A6:B6"/>
    <mergeCell ref="F6:I6"/>
    <mergeCell ref="C5:D5"/>
    <mergeCell ref="C7:D7"/>
    <mergeCell ref="C8:D8"/>
  </mergeCells>
  <pageMargins left="0" right="0" top="0" bottom="0" header="0.5" footer="0.5"/>
  <pageSetup paperSize="9" scale="97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127</cp:lastModifiedBy>
  <cp:lastPrinted>2020-01-20T04:37:42Z</cp:lastPrinted>
  <dcterms:created xsi:type="dcterms:W3CDTF">2020-01-16T04:27:12Z</dcterms:created>
  <dcterms:modified xsi:type="dcterms:W3CDTF">2020-01-20T05:02:13Z</dcterms:modified>
</cp:coreProperties>
</file>