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1340" windowHeight="673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</calcChain>
</file>

<file path=xl/sharedStrings.xml><?xml version="1.0" encoding="utf-8"?>
<sst xmlns="http://schemas.openxmlformats.org/spreadsheetml/2006/main" count="455" uniqueCount="155">
  <si>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</si>
  <si>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</si>
  <si>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</si>
  <si>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</si>
  <si>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</si>
  <si>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</si>
  <si>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</si>
  <si>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</si>
  <si>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</si>
  <si>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</si>
  <si>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</si>
  <si>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</si>
  <si>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</si>
  <si>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</si>
  <si>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</si>
  <si>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</si>
  <si>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</si>
  <si>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</si>
  <si>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</si>
  <si>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</si>
  <si>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</si>
  <si>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</si>
  <si>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</si>
  <si>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</si>
  <si>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</si>
  <si>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</si>
  <si>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</si>
  <si>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</si>
  <si>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</si>
  <si>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</si>
  <si>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</si>
  <si>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</si>
  <si>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</si>
  <si>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</si>
  <si>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</si>
  <si>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</si>
  <si>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</si>
  <si>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</si>
  <si>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</si>
  <si>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</si>
  <si>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</si>
  <si>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</si>
  <si>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</si>
  <si>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</si>
  <si>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</si>
  <si>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</si>
  <si>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</si>
  <si>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</si>
  <si>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</si>
  <si>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</si>
  <si>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</si>
  <si>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</si>
  <si>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</si>
  <si>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</si>
  <si>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Иные выплаты персоналу учреждений, за исключением фонда оплаты труда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</si>
  <si>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</si>
  <si>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</si>
  <si>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</si>
  <si>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</si>
  <si>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реализацию мероприятий по работе с детьми и молодежью</t>
  </si>
  <si>
    <t>0500170280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</si>
  <si>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</si>
  <si>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</si>
  <si>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</si>
  <si>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</si>
  <si>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</si>
  <si>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</si>
  <si>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</si>
  <si>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</si>
  <si>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</si>
  <si>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</si>
  <si>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</si>
  <si>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</si>
  <si>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</si>
  <si>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</si>
  <si>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0700102040</t>
  </si>
  <si>
    <t>Межбюджетные трансферты</t>
  </si>
  <si>
    <t>500</t>
  </si>
  <si>
    <t>Иные межбюджетные трансферты</t>
  </si>
  <si>
    <t>540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</si>
  <si>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</si>
  <si>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0700102400</t>
  </si>
  <si>
    <t>Субвенции бюджетам на выполнение передаваемых полномочий субъектов РФ</t>
  </si>
  <si>
    <t>0700184200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</si>
  <si>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</si>
  <si>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</si>
  <si>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</si>
  <si>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</si>
  <si>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</si>
  <si>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</si>
  <si>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</si>
  <si>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</si>
  <si>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</si>
  <si>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</si>
  <si>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</si>
  <si>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</si>
  <si>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</si>
  <si>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</si>
  <si>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</si>
  <si>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</si>
  <si>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</si>
  <si>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</si>
  <si>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Расходы на обеспечение функций органов местного самоуправления</t>
  </si>
  <si>
    <t>0700502040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</si>
  <si>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</si>
  <si>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</si>
  <si>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</si>
  <si>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</si>
  <si>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</si>
  <si>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</si>
  <si>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Исполнение судебных актов</t>
  </si>
  <si>
    <t>830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</si>
  <si>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</si>
  <si>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</si>
  <si>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</si>
  <si>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</si>
  <si>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</si>
  <si>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</si>
  <si>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</si>
  <si>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</si>
  <si>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</si>
  <si>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</si>
  <si>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</si>
  <si>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</si>
  <si>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</si>
  <si>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</si>
  <si>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</si>
  <si>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</si>
  <si>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</si>
  <si>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</si>
  <si>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</si>
  <si>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</si>
  <si>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</si>
  <si>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</si>
  <si>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</si>
  <si>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</si>
  <si>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</si>
  <si>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</si>
  <si>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</si>
  <si>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</si>
  <si>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</si>
  <si>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</si>
  <si>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0900102400</t>
  </si>
  <si>
    <t>Непрограммные расходы</t>
  </si>
  <si>
    <t>6000000000</t>
  </si>
  <si>
    <t>Резервные фонды местных администраций</t>
  </si>
  <si>
    <t>6000007050</t>
  </si>
  <si>
    <t>Резервные средства</t>
  </si>
  <si>
    <t>870</t>
  </si>
  <si>
    <t>Итого</t>
  </si>
  <si>
    <t>Дата формирования отчета: 22.07.2022 15:31:12</t>
  </si>
  <si>
    <t xml:space="preserve">2022 год </t>
  </si>
  <si>
    <t>Распределение бюджетных ассигнований по целевым статьям (муниципальным программам сельских  поселений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2022 год</t>
  </si>
  <si>
    <t>рублей</t>
  </si>
  <si>
    <t xml:space="preserve">Приложение №5                                          к решению Совета депутатов                                                      от 29.07.2022 года №227
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</si>
</sst>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Alignment="1">
      <alignment vertical="center" wrapText="1"/>
    </xf>
    <xf numFmtId="0" fontId="1" fillId="2" borderId="7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63"/>
  <sheetViews>
    <sheetView tabSelected="1" workbookViewId="0">
      <selection activeCell="B7" sqref="B7"/>
    </sheetView>
  </sheetViews>
  <sheetFormatPr defaultRowHeight="12.75"/>
  <cols>
    <col min="1" max="1" width="18.7109375" style="1" customWidth="1"/>
    <col min="2" max="2" width="42.140625" style="1" customWidth="1"/>
    <col min="3" max="4" width="1.7109375" style="1" customWidth="1"/>
    <col min="5" max="6" width="7.7109375" style="1" customWidth="1"/>
    <col min="7" max="7" width="14.7109375" style="1" customWidth="1"/>
  </cols>
  <sheetData>
    <row r="1" spans="1:10" s="1" customFormat="1" ht="49.5" customHeight="1">
      <c r="E1" s="21" t="s">
        <v>154</v>
      </c>
      <c r="F1" s="22"/>
      <c r="G1" s="22"/>
    </row>
    <row r="2" spans="1:10" s="1" customFormat="1" ht="3.75" customHeight="1">
      <c r="A2" s="15" t="s">
        <v>152</v>
      </c>
      <c r="B2" s="15"/>
      <c r="C2" s="15"/>
      <c r="D2" s="15"/>
      <c r="E2" s="15"/>
      <c r="F2" s="15"/>
      <c r="G2" s="15"/>
      <c r="H2" s="9"/>
      <c r="I2" s="9"/>
      <c r="J2" s="9"/>
    </row>
    <row r="3" spans="1:10" s="1" customFormat="1" ht="15" customHeight="1">
      <c r="A3" s="15"/>
      <c r="B3" s="15"/>
      <c r="C3" s="15"/>
      <c r="D3" s="15"/>
      <c r="E3" s="15"/>
      <c r="F3" s="15"/>
      <c r="G3" s="15"/>
    </row>
    <row r="4" spans="1:10" s="1" customFormat="1" ht="15.95" customHeight="1">
      <c r="A4" s="15"/>
      <c r="B4" s="15"/>
      <c r="C4" s="15"/>
      <c r="D4" s="15"/>
      <c r="E4" s="15"/>
      <c r="F4" s="15"/>
      <c r="G4" s="15"/>
    </row>
    <row r="5" spans="1:10" s="1" customFormat="1" ht="48.75" customHeight="1">
      <c r="A5" s="15"/>
      <c r="B5" s="15"/>
      <c r="C5" s="15"/>
      <c r="D5" s="15"/>
      <c r="E5" s="15"/>
      <c r="F5" s="15"/>
      <c r="G5" s="15"/>
    </row>
    <row r="6" spans="1:10" s="1" customFormat="1" ht="14.1" customHeight="1">
      <c r="A6" s="8"/>
      <c r="B6" s="8"/>
      <c r="C6" s="8"/>
      <c r="D6" s="8"/>
      <c r="E6" s="8"/>
      <c r="F6" s="8"/>
      <c r="G6" s="8"/>
    </row>
    <row r="7" spans="1:10" s="1" customFormat="1" ht="14.1" customHeight="1" thickBot="1">
      <c r="A7" s="10" t="s">
        <v>0</v>
      </c>
      <c r="B7" s="10"/>
      <c r="C7" s="10"/>
      <c r="D7" s="10"/>
      <c r="E7" s="10"/>
      <c r="F7" s="10"/>
      <c r="G7" s="11" t="s">
        <v>153</v>
      </c>
    </row>
    <row r="8" spans="1:10" s="1" customFormat="1" ht="14.1" customHeight="1" thickBot="1">
      <c r="A8" s="19" t="s">
        <v>1</v>
      </c>
      <c r="B8" s="19"/>
      <c r="C8" s="19" t="s">
        <v>2</v>
      </c>
      <c r="D8" s="19"/>
      <c r="E8" s="19"/>
      <c r="F8" s="19"/>
      <c r="G8" s="19" t="s">
        <v>151</v>
      </c>
    </row>
    <row r="9" spans="1:10" s="1" customFormat="1" ht="9.9499999999999993" customHeight="1" thickBot="1">
      <c r="A9" s="19"/>
      <c r="B9" s="19"/>
      <c r="C9" s="19"/>
      <c r="D9" s="19"/>
      <c r="E9" s="19"/>
      <c r="F9" s="19"/>
      <c r="G9" s="19"/>
    </row>
    <row r="10" spans="1:10" s="1" customFormat="1" ht="14.1" customHeight="1">
      <c r="A10" s="19"/>
      <c r="B10" s="19"/>
      <c r="C10" s="20" t="s">
        <v>3</v>
      </c>
      <c r="D10" s="20"/>
      <c r="E10" s="20"/>
      <c r="F10" s="2" t="s">
        <v>4</v>
      </c>
      <c r="G10" s="19"/>
    </row>
    <row r="11" spans="1:10" s="1" customFormat="1" ht="14.1" customHeight="1" thickBot="1">
      <c r="A11" s="18" t="s">
        <v>5</v>
      </c>
      <c r="B11" s="18"/>
      <c r="C11" s="18" t="s">
        <v>6</v>
      </c>
      <c r="D11" s="18"/>
      <c r="E11" s="18"/>
      <c r="F11" s="3" t="s">
        <v>7</v>
      </c>
      <c r="G11" s="4" t="s">
        <v>8</v>
      </c>
    </row>
    <row r="12" spans="1:10" s="1" customFormat="1" ht="34.5" customHeight="1">
      <c r="A12" s="16" t="s">
        <v>9</v>
      </c>
      <c r="B12" s="16"/>
      <c r="C12" s="17" t="s">
        <v>10</v>
      </c>
      <c r="D12" s="17"/>
      <c r="E12" s="17"/>
      <c r="F12" s="5" t="s">
        <v>0</v>
      </c>
      <c r="G12" s="6">
        <f>14250</f>
        <v>14250</v>
      </c>
    </row>
    <row r="13" spans="1:10" s="1" customFormat="1" ht="33.75" customHeight="1">
      <c r="A13" s="16" t="s">
        <v>11</v>
      </c>
      <c r="B13" s="16"/>
      <c r="C13" s="17" t="s">
        <v>12</v>
      </c>
      <c r="D13" s="17"/>
      <c r="E13" s="17"/>
      <c r="F13" s="5" t="s">
        <v>0</v>
      </c>
      <c r="G13" s="6">
        <f>14250</f>
        <v>14250</v>
      </c>
    </row>
    <row r="14" spans="1:10" s="1" customFormat="1" ht="12.75" customHeight="1">
      <c r="A14" s="16" t="s">
        <v>13</v>
      </c>
      <c r="B14" s="16"/>
      <c r="C14" s="17" t="s">
        <v>14</v>
      </c>
      <c r="D14" s="17"/>
      <c r="E14" s="17"/>
      <c r="F14" s="5" t="s">
        <v>0</v>
      </c>
      <c r="G14" s="6">
        <f>11400</f>
        <v>11400</v>
      </c>
    </row>
    <row r="15" spans="1:10" s="1" customFormat="1" ht="33" customHeight="1">
      <c r="A15" s="16" t="s">
        <v>15</v>
      </c>
      <c r="B15" s="16"/>
      <c r="C15" s="17" t="s">
        <v>14</v>
      </c>
      <c r="D15" s="17"/>
      <c r="E15" s="17"/>
      <c r="F15" s="5" t="s">
        <v>16</v>
      </c>
      <c r="G15" s="6">
        <f>11400</f>
        <v>11400</v>
      </c>
    </row>
    <row r="16" spans="1:10" s="1" customFormat="1" ht="12.75" customHeight="1">
      <c r="A16" s="16" t="s">
        <v>17</v>
      </c>
      <c r="B16" s="16"/>
      <c r="C16" s="17" t="s">
        <v>14</v>
      </c>
      <c r="D16" s="17"/>
      <c r="E16" s="17"/>
      <c r="F16" s="5" t="s">
        <v>18</v>
      </c>
      <c r="G16" s="6">
        <f>11400</f>
        <v>11400</v>
      </c>
    </row>
    <row r="17" spans="1:7" s="1" customFormat="1" ht="12" customHeight="1">
      <c r="A17" s="16" t="s">
        <v>13</v>
      </c>
      <c r="B17" s="16"/>
      <c r="C17" s="17" t="s">
        <v>19</v>
      </c>
      <c r="D17" s="17"/>
      <c r="E17" s="17"/>
      <c r="F17" s="5" t="s">
        <v>0</v>
      </c>
      <c r="G17" s="6">
        <f>2850</f>
        <v>2850</v>
      </c>
    </row>
    <row r="18" spans="1:7" s="1" customFormat="1" ht="35.25" customHeight="1">
      <c r="A18" s="16" t="s">
        <v>15</v>
      </c>
      <c r="B18" s="16"/>
      <c r="C18" s="17" t="s">
        <v>19</v>
      </c>
      <c r="D18" s="17"/>
      <c r="E18" s="17"/>
      <c r="F18" s="5" t="s">
        <v>16</v>
      </c>
      <c r="G18" s="6">
        <f>1950</f>
        <v>1950</v>
      </c>
    </row>
    <row r="19" spans="1:7" s="1" customFormat="1" ht="13.5" customHeight="1">
      <c r="A19" s="16" t="s">
        <v>17</v>
      </c>
      <c r="B19" s="16"/>
      <c r="C19" s="17" t="s">
        <v>19</v>
      </c>
      <c r="D19" s="17"/>
      <c r="E19" s="17"/>
      <c r="F19" s="5" t="s">
        <v>18</v>
      </c>
      <c r="G19" s="6">
        <f>1950</f>
        <v>1950</v>
      </c>
    </row>
    <row r="20" spans="1:7" s="1" customFormat="1" ht="24" customHeight="1">
      <c r="A20" s="16" t="s">
        <v>20</v>
      </c>
      <c r="B20" s="16"/>
      <c r="C20" s="17" t="s">
        <v>19</v>
      </c>
      <c r="D20" s="17"/>
      <c r="E20" s="17"/>
      <c r="F20" s="5" t="s">
        <v>21</v>
      </c>
      <c r="G20" s="6">
        <f t="shared" ref="G20:G21" si="0">900</f>
        <v>900</v>
      </c>
    </row>
    <row r="21" spans="1:7" s="1" customFormat="1" ht="24" customHeight="1">
      <c r="A21" s="16" t="s">
        <v>22</v>
      </c>
      <c r="B21" s="16"/>
      <c r="C21" s="17" t="s">
        <v>19</v>
      </c>
      <c r="D21" s="17"/>
      <c r="E21" s="17"/>
      <c r="F21" s="5" t="s">
        <v>23</v>
      </c>
      <c r="G21" s="6">
        <f t="shared" si="0"/>
        <v>900</v>
      </c>
    </row>
    <row r="22" spans="1:7" s="1" customFormat="1" ht="29.25" customHeight="1">
      <c r="A22" s="16" t="s">
        <v>24</v>
      </c>
      <c r="B22" s="16"/>
      <c r="C22" s="17" t="s">
        <v>25</v>
      </c>
      <c r="D22" s="17"/>
      <c r="E22" s="17"/>
      <c r="F22" s="5" t="s">
        <v>0</v>
      </c>
      <c r="G22" s="6">
        <f>360000</f>
        <v>360000</v>
      </c>
    </row>
    <row r="23" spans="1:7" s="1" customFormat="1" ht="14.1" customHeight="1">
      <c r="A23" s="16" t="s">
        <v>26</v>
      </c>
      <c r="B23" s="16"/>
      <c r="C23" s="17" t="s">
        <v>27</v>
      </c>
      <c r="D23" s="17"/>
      <c r="E23" s="17"/>
      <c r="F23" s="5" t="s">
        <v>0</v>
      </c>
      <c r="G23" s="6">
        <f>60000</f>
        <v>60000</v>
      </c>
    </row>
    <row r="24" spans="1:7" s="1" customFormat="1" ht="33.75" customHeight="1">
      <c r="A24" s="16" t="s">
        <v>28</v>
      </c>
      <c r="B24" s="16"/>
      <c r="C24" s="17" t="s">
        <v>29</v>
      </c>
      <c r="D24" s="17"/>
      <c r="E24" s="17"/>
      <c r="F24" s="5" t="s">
        <v>0</v>
      </c>
      <c r="G24" s="6">
        <f>40522.87</f>
        <v>40522.870000000003</v>
      </c>
    </row>
    <row r="25" spans="1:7" s="1" customFormat="1" ht="24" customHeight="1">
      <c r="A25" s="16" t="s">
        <v>20</v>
      </c>
      <c r="B25" s="16"/>
      <c r="C25" s="17" t="s">
        <v>29</v>
      </c>
      <c r="D25" s="17"/>
      <c r="E25" s="17"/>
      <c r="F25" s="5" t="s">
        <v>21</v>
      </c>
      <c r="G25" s="6">
        <f>40522.87</f>
        <v>40522.870000000003</v>
      </c>
    </row>
    <row r="26" spans="1:7" s="1" customFormat="1" ht="24" customHeight="1">
      <c r="A26" s="16" t="s">
        <v>22</v>
      </c>
      <c r="B26" s="16"/>
      <c r="C26" s="17" t="s">
        <v>29</v>
      </c>
      <c r="D26" s="17"/>
      <c r="E26" s="17"/>
      <c r="F26" s="5" t="s">
        <v>23</v>
      </c>
      <c r="G26" s="6">
        <f>40522.87</f>
        <v>40522.870000000003</v>
      </c>
    </row>
    <row r="27" spans="1:7" s="1" customFormat="1" ht="33.75" customHeight="1">
      <c r="A27" s="16" t="s">
        <v>30</v>
      </c>
      <c r="B27" s="16"/>
      <c r="C27" s="17" t="s">
        <v>31</v>
      </c>
      <c r="D27" s="17"/>
      <c r="E27" s="17"/>
      <c r="F27" s="5" t="s">
        <v>0</v>
      </c>
      <c r="G27" s="6">
        <f>19477.13</f>
        <v>19477.13</v>
      </c>
    </row>
    <row r="28" spans="1:7" s="1" customFormat="1" ht="24" customHeight="1">
      <c r="A28" s="16" t="s">
        <v>20</v>
      </c>
      <c r="B28" s="16"/>
      <c r="C28" s="17" t="s">
        <v>31</v>
      </c>
      <c r="D28" s="17"/>
      <c r="E28" s="17"/>
      <c r="F28" s="5" t="s">
        <v>21</v>
      </c>
      <c r="G28" s="6">
        <f>19477.13</f>
        <v>19477.13</v>
      </c>
    </row>
    <row r="29" spans="1:7" s="1" customFormat="1" ht="24" customHeight="1">
      <c r="A29" s="16" t="s">
        <v>22</v>
      </c>
      <c r="B29" s="16"/>
      <c r="C29" s="17" t="s">
        <v>31</v>
      </c>
      <c r="D29" s="17"/>
      <c r="E29" s="17"/>
      <c r="F29" s="5" t="s">
        <v>23</v>
      </c>
      <c r="G29" s="6">
        <f>19477.13</f>
        <v>19477.13</v>
      </c>
    </row>
    <row r="30" spans="1:7" s="1" customFormat="1" ht="14.1" customHeight="1">
      <c r="A30" s="16" t="s">
        <v>32</v>
      </c>
      <c r="B30" s="16"/>
      <c r="C30" s="17" t="s">
        <v>33</v>
      </c>
      <c r="D30" s="17"/>
      <c r="E30" s="17"/>
      <c r="F30" s="5" t="s">
        <v>0</v>
      </c>
      <c r="G30" s="6">
        <f>300000</f>
        <v>300000</v>
      </c>
    </row>
    <row r="31" spans="1:7" s="1" customFormat="1" ht="24" customHeight="1">
      <c r="A31" s="16" t="s">
        <v>34</v>
      </c>
      <c r="B31" s="16"/>
      <c r="C31" s="17" t="s">
        <v>35</v>
      </c>
      <c r="D31" s="17"/>
      <c r="E31" s="17"/>
      <c r="F31" s="5" t="s">
        <v>0</v>
      </c>
      <c r="G31" s="6">
        <f>300000</f>
        <v>300000</v>
      </c>
    </row>
    <row r="32" spans="1:7" s="1" customFormat="1" ht="24" customHeight="1">
      <c r="A32" s="16" t="s">
        <v>20</v>
      </c>
      <c r="B32" s="16"/>
      <c r="C32" s="17" t="s">
        <v>35</v>
      </c>
      <c r="D32" s="17"/>
      <c r="E32" s="17"/>
      <c r="F32" s="5" t="s">
        <v>21</v>
      </c>
      <c r="G32" s="6">
        <f>300000</f>
        <v>300000</v>
      </c>
    </row>
    <row r="33" spans="1:7" s="1" customFormat="1" ht="24" customHeight="1">
      <c r="A33" s="16" t="s">
        <v>22</v>
      </c>
      <c r="B33" s="16"/>
      <c r="C33" s="17" t="s">
        <v>35</v>
      </c>
      <c r="D33" s="17"/>
      <c r="E33" s="17"/>
      <c r="F33" s="5" t="s">
        <v>23</v>
      </c>
      <c r="G33" s="6">
        <f>300000</f>
        <v>300000</v>
      </c>
    </row>
    <row r="34" spans="1:7" s="1" customFormat="1" ht="32.25" customHeight="1">
      <c r="A34" s="16" t="s">
        <v>36</v>
      </c>
      <c r="B34" s="16"/>
      <c r="C34" s="17" t="s">
        <v>37</v>
      </c>
      <c r="D34" s="17"/>
      <c r="E34" s="17"/>
      <c r="F34" s="5" t="s">
        <v>0</v>
      </c>
      <c r="G34" s="6">
        <f>5129742.65</f>
        <v>5129742.6500000004</v>
      </c>
    </row>
    <row r="35" spans="1:7" s="1" customFormat="1" ht="24" customHeight="1">
      <c r="A35" s="16" t="s">
        <v>38</v>
      </c>
      <c r="B35" s="16"/>
      <c r="C35" s="17" t="s">
        <v>39</v>
      </c>
      <c r="D35" s="17"/>
      <c r="E35" s="17"/>
      <c r="F35" s="5" t="s">
        <v>0</v>
      </c>
      <c r="G35" s="6">
        <f>2952614.54</f>
        <v>2952614.54</v>
      </c>
    </row>
    <row r="36" spans="1:7" s="1" customFormat="1" ht="14.1" customHeight="1">
      <c r="A36" s="16" t="s">
        <v>40</v>
      </c>
      <c r="B36" s="16"/>
      <c r="C36" s="17" t="s">
        <v>41</v>
      </c>
      <c r="D36" s="17"/>
      <c r="E36" s="17"/>
      <c r="F36" s="5" t="s">
        <v>0</v>
      </c>
      <c r="G36" s="6">
        <f>2952614.54</f>
        <v>2952614.54</v>
      </c>
    </row>
    <row r="37" spans="1:7" s="1" customFormat="1" ht="24" customHeight="1">
      <c r="A37" s="16" t="s">
        <v>20</v>
      </c>
      <c r="B37" s="16"/>
      <c r="C37" s="17" t="s">
        <v>41</v>
      </c>
      <c r="D37" s="17"/>
      <c r="E37" s="17"/>
      <c r="F37" s="5" t="s">
        <v>21</v>
      </c>
      <c r="G37" s="6">
        <f>2952614.54</f>
        <v>2952614.54</v>
      </c>
    </row>
    <row r="38" spans="1:7" s="1" customFormat="1" ht="24" customHeight="1">
      <c r="A38" s="16" t="s">
        <v>22</v>
      </c>
      <c r="B38" s="16"/>
      <c r="C38" s="17" t="s">
        <v>41</v>
      </c>
      <c r="D38" s="17"/>
      <c r="E38" s="17"/>
      <c r="F38" s="5" t="s">
        <v>23</v>
      </c>
      <c r="G38" s="6">
        <f>2952614.54</f>
        <v>2952614.54</v>
      </c>
    </row>
    <row r="39" spans="1:7" s="1" customFormat="1" ht="12.75" customHeight="1">
      <c r="A39" s="16" t="s">
        <v>42</v>
      </c>
      <c r="B39" s="16"/>
      <c r="C39" s="17" t="s">
        <v>43</v>
      </c>
      <c r="D39" s="17"/>
      <c r="E39" s="17"/>
      <c r="F39" s="5" t="s">
        <v>0</v>
      </c>
      <c r="G39" s="6">
        <f>2177128.11</f>
        <v>2177128.11</v>
      </c>
    </row>
    <row r="40" spans="1:7" s="1" customFormat="1" ht="14.1" customHeight="1">
      <c r="A40" s="16" t="s">
        <v>44</v>
      </c>
      <c r="B40" s="16"/>
      <c r="C40" s="17" t="s">
        <v>45</v>
      </c>
      <c r="D40" s="17"/>
      <c r="E40" s="17"/>
      <c r="F40" s="5" t="s">
        <v>0</v>
      </c>
      <c r="G40" s="6">
        <f>2177128.11</f>
        <v>2177128.11</v>
      </c>
    </row>
    <row r="41" spans="1:7" s="1" customFormat="1" ht="24" customHeight="1">
      <c r="A41" s="16" t="s">
        <v>20</v>
      </c>
      <c r="B41" s="16"/>
      <c r="C41" s="17" t="s">
        <v>45</v>
      </c>
      <c r="D41" s="17"/>
      <c r="E41" s="17"/>
      <c r="F41" s="5" t="s">
        <v>21</v>
      </c>
      <c r="G41" s="6">
        <f>2177128.11</f>
        <v>2177128.11</v>
      </c>
    </row>
    <row r="42" spans="1:7" s="1" customFormat="1" ht="24" customHeight="1">
      <c r="A42" s="16" t="s">
        <v>22</v>
      </c>
      <c r="B42" s="16"/>
      <c r="C42" s="17" t="s">
        <v>45</v>
      </c>
      <c r="D42" s="17"/>
      <c r="E42" s="17"/>
      <c r="F42" s="5" t="s">
        <v>23</v>
      </c>
      <c r="G42" s="6">
        <f>2177128.11</f>
        <v>2177128.11</v>
      </c>
    </row>
    <row r="43" spans="1:7" s="1" customFormat="1" ht="35.25" customHeight="1">
      <c r="A43" s="16" t="s">
        <v>46</v>
      </c>
      <c r="B43" s="16"/>
      <c r="C43" s="17" t="s">
        <v>47</v>
      </c>
      <c r="D43" s="17"/>
      <c r="E43" s="17"/>
      <c r="F43" s="5" t="s">
        <v>0</v>
      </c>
      <c r="G43" s="6">
        <f>13037196.47</f>
        <v>13037196.470000001</v>
      </c>
    </row>
    <row r="44" spans="1:7" s="1" customFormat="1" ht="24" customHeight="1">
      <c r="A44" s="16" t="s">
        <v>48</v>
      </c>
      <c r="B44" s="16"/>
      <c r="C44" s="17" t="s">
        <v>49</v>
      </c>
      <c r="D44" s="17"/>
      <c r="E44" s="17"/>
      <c r="F44" s="5" t="s">
        <v>0</v>
      </c>
      <c r="G44" s="6">
        <f>12707956.72</f>
        <v>12707956.720000001</v>
      </c>
    </row>
    <row r="45" spans="1:7" s="1" customFormat="1" ht="24" customHeight="1">
      <c r="A45" s="16" t="s">
        <v>50</v>
      </c>
      <c r="B45" s="16"/>
      <c r="C45" s="17" t="s">
        <v>51</v>
      </c>
      <c r="D45" s="17"/>
      <c r="E45" s="17"/>
      <c r="F45" s="5" t="s">
        <v>0</v>
      </c>
      <c r="G45" s="6">
        <f>11107802.82</f>
        <v>11107802.82</v>
      </c>
    </row>
    <row r="46" spans="1:7" s="1" customFormat="1" ht="34.5" customHeight="1">
      <c r="A46" s="16" t="s">
        <v>15</v>
      </c>
      <c r="B46" s="16"/>
      <c r="C46" s="17" t="s">
        <v>51</v>
      </c>
      <c r="D46" s="17"/>
      <c r="E46" s="17"/>
      <c r="F46" s="5" t="s">
        <v>16</v>
      </c>
      <c r="G46" s="6">
        <f>11073337.82</f>
        <v>11073337.82</v>
      </c>
    </row>
    <row r="47" spans="1:7" s="1" customFormat="1" ht="14.1" customHeight="1">
      <c r="A47" s="16" t="s">
        <v>52</v>
      </c>
      <c r="B47" s="16"/>
      <c r="C47" s="17" t="s">
        <v>51</v>
      </c>
      <c r="D47" s="17"/>
      <c r="E47" s="17"/>
      <c r="F47" s="5" t="s">
        <v>53</v>
      </c>
      <c r="G47" s="6">
        <f>11073337.82</f>
        <v>11073337.82</v>
      </c>
    </row>
    <row r="48" spans="1:7" s="1" customFormat="1" ht="24" customHeight="1">
      <c r="A48" s="16" t="s">
        <v>20</v>
      </c>
      <c r="B48" s="16"/>
      <c r="C48" s="17" t="s">
        <v>51</v>
      </c>
      <c r="D48" s="17"/>
      <c r="E48" s="17"/>
      <c r="F48" s="5" t="s">
        <v>21</v>
      </c>
      <c r="G48" s="6">
        <f>27800</f>
        <v>27800</v>
      </c>
    </row>
    <row r="49" spans="1:7" s="1" customFormat="1" ht="24" customHeight="1">
      <c r="A49" s="16" t="s">
        <v>22</v>
      </c>
      <c r="B49" s="16"/>
      <c r="C49" s="17" t="s">
        <v>51</v>
      </c>
      <c r="D49" s="17"/>
      <c r="E49" s="17"/>
      <c r="F49" s="5" t="s">
        <v>23</v>
      </c>
      <c r="G49" s="6">
        <f>27800</f>
        <v>27800</v>
      </c>
    </row>
    <row r="50" spans="1:7" s="1" customFormat="1" ht="14.1" customHeight="1">
      <c r="A50" s="16" t="s">
        <v>55</v>
      </c>
      <c r="B50" s="16"/>
      <c r="C50" s="17" t="s">
        <v>51</v>
      </c>
      <c r="D50" s="17"/>
      <c r="E50" s="17"/>
      <c r="F50" s="5" t="s">
        <v>56</v>
      </c>
      <c r="G50" s="6">
        <f>6665</f>
        <v>6665</v>
      </c>
    </row>
    <row r="51" spans="1:7" s="1" customFormat="1" ht="14.1" customHeight="1">
      <c r="A51" s="16" t="s">
        <v>57</v>
      </c>
      <c r="B51" s="16"/>
      <c r="C51" s="17" t="s">
        <v>51</v>
      </c>
      <c r="D51" s="17"/>
      <c r="E51" s="17"/>
      <c r="F51" s="5" t="s">
        <v>58</v>
      </c>
      <c r="G51" s="6">
        <f>6665</f>
        <v>6665</v>
      </c>
    </row>
    <row r="52" spans="1:7" s="1" customFormat="1" ht="12.75" customHeight="1">
      <c r="A52" s="16" t="s">
        <v>59</v>
      </c>
      <c r="B52" s="16"/>
      <c r="C52" s="17" t="s">
        <v>60</v>
      </c>
      <c r="D52" s="17"/>
      <c r="E52" s="17"/>
      <c r="F52" s="5" t="s">
        <v>0</v>
      </c>
      <c r="G52" s="6">
        <f>23211</f>
        <v>23211</v>
      </c>
    </row>
    <row r="53" spans="1:7" s="1" customFormat="1" ht="24" customHeight="1">
      <c r="A53" s="16" t="s">
        <v>20</v>
      </c>
      <c r="B53" s="16"/>
      <c r="C53" s="17" t="s">
        <v>60</v>
      </c>
      <c r="D53" s="17"/>
      <c r="E53" s="17"/>
      <c r="F53" s="5" t="s">
        <v>21</v>
      </c>
      <c r="G53" s="6">
        <f>23211</f>
        <v>23211</v>
      </c>
    </row>
    <row r="54" spans="1:7" s="1" customFormat="1" ht="24" customHeight="1">
      <c r="A54" s="16" t="s">
        <v>22</v>
      </c>
      <c r="B54" s="16"/>
      <c r="C54" s="17" t="s">
        <v>60</v>
      </c>
      <c r="D54" s="17"/>
      <c r="E54" s="17"/>
      <c r="F54" s="5" t="s">
        <v>23</v>
      </c>
      <c r="G54" s="6">
        <f>23211</f>
        <v>23211</v>
      </c>
    </row>
    <row r="55" spans="1:7" s="1" customFormat="1" ht="24" customHeight="1">
      <c r="A55" s="16" t="s">
        <v>61</v>
      </c>
      <c r="B55" s="16"/>
      <c r="C55" s="17" t="s">
        <v>62</v>
      </c>
      <c r="D55" s="17"/>
      <c r="E55" s="17"/>
      <c r="F55" s="5" t="s">
        <v>0</v>
      </c>
      <c r="G55" s="6">
        <f>1576942.9</f>
        <v>1576942.9</v>
      </c>
    </row>
    <row r="56" spans="1:7" s="1" customFormat="1" ht="37.5" customHeight="1">
      <c r="A56" s="16" t="s">
        <v>15</v>
      </c>
      <c r="B56" s="16"/>
      <c r="C56" s="17" t="s">
        <v>62</v>
      </c>
      <c r="D56" s="17"/>
      <c r="E56" s="17"/>
      <c r="F56" s="5" t="s">
        <v>16</v>
      </c>
      <c r="G56" s="6">
        <f>1576942.9</f>
        <v>1576942.9</v>
      </c>
    </row>
    <row r="57" spans="1:7" s="1" customFormat="1" ht="14.1" customHeight="1">
      <c r="A57" s="16" t="s">
        <v>52</v>
      </c>
      <c r="B57" s="16"/>
      <c r="C57" s="17" t="s">
        <v>62</v>
      </c>
      <c r="D57" s="17"/>
      <c r="E57" s="17"/>
      <c r="F57" s="5" t="s">
        <v>53</v>
      </c>
      <c r="G57" s="6">
        <f>1576942.9</f>
        <v>1576942.9</v>
      </c>
    </row>
    <row r="58" spans="1:7" s="1" customFormat="1" ht="32.25" customHeight="1">
      <c r="A58" s="16" t="s">
        <v>63</v>
      </c>
      <c r="B58" s="16"/>
      <c r="C58" s="17" t="s">
        <v>64</v>
      </c>
      <c r="D58" s="17"/>
      <c r="E58" s="17"/>
      <c r="F58" s="5" t="s">
        <v>0</v>
      </c>
      <c r="G58" s="6">
        <f>329239.75</f>
        <v>329239.75</v>
      </c>
    </row>
    <row r="59" spans="1:7" s="1" customFormat="1" ht="14.1" customHeight="1">
      <c r="A59" s="16" t="s">
        <v>65</v>
      </c>
      <c r="B59" s="16"/>
      <c r="C59" s="17" t="s">
        <v>66</v>
      </c>
      <c r="D59" s="17"/>
      <c r="E59" s="17"/>
      <c r="F59" s="5" t="s">
        <v>0</v>
      </c>
      <c r="G59" s="6">
        <f>79239.75</f>
        <v>79239.75</v>
      </c>
    </row>
    <row r="60" spans="1:7" s="1" customFormat="1" ht="38.25" customHeight="1">
      <c r="A60" s="16" t="s">
        <v>15</v>
      </c>
      <c r="B60" s="16"/>
      <c r="C60" s="17" t="s">
        <v>66</v>
      </c>
      <c r="D60" s="17"/>
      <c r="E60" s="17"/>
      <c r="F60" s="5" t="s">
        <v>16</v>
      </c>
      <c r="G60" s="6">
        <f>79239.75</f>
        <v>79239.75</v>
      </c>
    </row>
    <row r="61" spans="1:7" s="1" customFormat="1" ht="14.1" customHeight="1">
      <c r="A61" s="16" t="s">
        <v>52</v>
      </c>
      <c r="B61" s="16"/>
      <c r="C61" s="17" t="s">
        <v>66</v>
      </c>
      <c r="D61" s="17"/>
      <c r="E61" s="17"/>
      <c r="F61" s="5" t="s">
        <v>53</v>
      </c>
      <c r="G61" s="6">
        <f>79239.75</f>
        <v>79239.75</v>
      </c>
    </row>
    <row r="62" spans="1:7" s="1" customFormat="1" ht="17.25" customHeight="1">
      <c r="A62" s="16" t="s">
        <v>67</v>
      </c>
      <c r="B62" s="16"/>
      <c r="C62" s="17" t="s">
        <v>68</v>
      </c>
      <c r="D62" s="17"/>
      <c r="E62" s="17"/>
      <c r="F62" s="5" t="s">
        <v>0</v>
      </c>
      <c r="G62" s="6">
        <f t="shared" ref="G62:G64" si="1">250000</f>
        <v>250000</v>
      </c>
    </row>
    <row r="63" spans="1:7" s="1" customFormat="1" ht="33" customHeight="1">
      <c r="A63" s="16" t="s">
        <v>15</v>
      </c>
      <c r="B63" s="16"/>
      <c r="C63" s="17" t="s">
        <v>68</v>
      </c>
      <c r="D63" s="17"/>
      <c r="E63" s="17"/>
      <c r="F63" s="5" t="s">
        <v>16</v>
      </c>
      <c r="G63" s="6">
        <f t="shared" si="1"/>
        <v>250000</v>
      </c>
    </row>
    <row r="64" spans="1:7" s="1" customFormat="1" ht="14.1" customHeight="1">
      <c r="A64" s="16" t="s">
        <v>52</v>
      </c>
      <c r="B64" s="16"/>
      <c r="C64" s="17" t="s">
        <v>68</v>
      </c>
      <c r="D64" s="17"/>
      <c r="E64" s="17"/>
      <c r="F64" s="5" t="s">
        <v>53</v>
      </c>
      <c r="G64" s="6">
        <f t="shared" si="1"/>
        <v>250000</v>
      </c>
    </row>
    <row r="65" spans="1:7" s="1" customFormat="1" ht="33.950000000000003" customHeight="1">
      <c r="A65" s="16" t="s">
        <v>69</v>
      </c>
      <c r="B65" s="16"/>
      <c r="C65" s="17" t="s">
        <v>70</v>
      </c>
      <c r="D65" s="17"/>
      <c r="E65" s="17"/>
      <c r="F65" s="5" t="s">
        <v>0</v>
      </c>
      <c r="G65" s="6">
        <f>15215049.16</f>
        <v>15215049.16</v>
      </c>
    </row>
    <row r="66" spans="1:7" s="1" customFormat="1" ht="34.5" customHeight="1">
      <c r="A66" s="16" t="s">
        <v>71</v>
      </c>
      <c r="B66" s="16"/>
      <c r="C66" s="17" t="s">
        <v>72</v>
      </c>
      <c r="D66" s="17"/>
      <c r="E66" s="17"/>
      <c r="F66" s="5" t="s">
        <v>0</v>
      </c>
      <c r="G66" s="6">
        <f>12261725.62</f>
        <v>12261725.619999999</v>
      </c>
    </row>
    <row r="67" spans="1:7" s="1" customFormat="1" ht="15.75" customHeight="1">
      <c r="A67" s="16" t="s">
        <v>73</v>
      </c>
      <c r="B67" s="16"/>
      <c r="C67" s="17" t="s">
        <v>74</v>
      </c>
      <c r="D67" s="17"/>
      <c r="E67" s="17"/>
      <c r="F67" s="5" t="s">
        <v>0</v>
      </c>
      <c r="G67" s="6">
        <f>1877791.27</f>
        <v>1877791.27</v>
      </c>
    </row>
    <row r="68" spans="1:7" s="1" customFormat="1" ht="40.5" customHeight="1">
      <c r="A68" s="16" t="s">
        <v>15</v>
      </c>
      <c r="B68" s="16"/>
      <c r="C68" s="17" t="s">
        <v>74</v>
      </c>
      <c r="D68" s="17"/>
      <c r="E68" s="17"/>
      <c r="F68" s="5" t="s">
        <v>16</v>
      </c>
      <c r="G68" s="6">
        <f>1877791.27</f>
        <v>1877791.27</v>
      </c>
    </row>
    <row r="69" spans="1:7" s="1" customFormat="1" ht="14.25" customHeight="1">
      <c r="A69" s="16" t="s">
        <v>17</v>
      </c>
      <c r="B69" s="16"/>
      <c r="C69" s="17" t="s">
        <v>74</v>
      </c>
      <c r="D69" s="17"/>
      <c r="E69" s="17"/>
      <c r="F69" s="5" t="s">
        <v>18</v>
      </c>
      <c r="G69" s="6">
        <f>1877791.27</f>
        <v>1877791.27</v>
      </c>
    </row>
    <row r="70" spans="1:7" s="1" customFormat="1" ht="36" customHeight="1">
      <c r="A70" s="16" t="s">
        <v>15</v>
      </c>
      <c r="B70" s="16"/>
      <c r="C70" s="17" t="s">
        <v>75</v>
      </c>
      <c r="D70" s="17"/>
      <c r="E70" s="17"/>
      <c r="F70" s="5" t="s">
        <v>0</v>
      </c>
      <c r="G70" s="6">
        <f>10380537.61</f>
        <v>10380537.609999999</v>
      </c>
    </row>
    <row r="71" spans="1:7" s="1" customFormat="1" ht="35.25" customHeight="1">
      <c r="A71" s="16" t="s">
        <v>15</v>
      </c>
      <c r="B71" s="16"/>
      <c r="C71" s="17" t="s">
        <v>75</v>
      </c>
      <c r="D71" s="17"/>
      <c r="E71" s="17"/>
      <c r="F71" s="5" t="s">
        <v>16</v>
      </c>
      <c r="G71" s="6">
        <f>10102806.61</f>
        <v>10102806.609999999</v>
      </c>
    </row>
    <row r="72" spans="1:7" s="1" customFormat="1" ht="12" customHeight="1">
      <c r="A72" s="16" t="s">
        <v>17</v>
      </c>
      <c r="B72" s="16"/>
      <c r="C72" s="17" t="s">
        <v>75</v>
      </c>
      <c r="D72" s="17"/>
      <c r="E72" s="17"/>
      <c r="F72" s="5" t="s">
        <v>18</v>
      </c>
      <c r="G72" s="6">
        <f>10102806.61</f>
        <v>10102806.609999999</v>
      </c>
    </row>
    <row r="73" spans="1:7" s="1" customFormat="1" ht="14.1" customHeight="1">
      <c r="A73" s="16" t="s">
        <v>76</v>
      </c>
      <c r="B73" s="16"/>
      <c r="C73" s="17" t="s">
        <v>75</v>
      </c>
      <c r="D73" s="17"/>
      <c r="E73" s="17"/>
      <c r="F73" s="5" t="s">
        <v>77</v>
      </c>
      <c r="G73" s="6">
        <f>277731</f>
        <v>277731</v>
      </c>
    </row>
    <row r="74" spans="1:7" s="1" customFormat="1" ht="14.1" customHeight="1">
      <c r="A74" s="16" t="s">
        <v>78</v>
      </c>
      <c r="B74" s="16"/>
      <c r="C74" s="17" t="s">
        <v>75</v>
      </c>
      <c r="D74" s="17"/>
      <c r="E74" s="17"/>
      <c r="F74" s="5" t="s">
        <v>79</v>
      </c>
      <c r="G74" s="6">
        <f>277731</f>
        <v>277731</v>
      </c>
    </row>
    <row r="75" spans="1:7" s="1" customFormat="1" ht="36" customHeight="1">
      <c r="A75" s="16" t="s">
        <v>80</v>
      </c>
      <c r="B75" s="16"/>
      <c r="C75" s="17" t="s">
        <v>81</v>
      </c>
      <c r="D75" s="17"/>
      <c r="E75" s="17"/>
      <c r="F75" s="5" t="s">
        <v>0</v>
      </c>
      <c r="G75" s="6">
        <f>3200</f>
        <v>3200</v>
      </c>
    </row>
    <row r="76" spans="1:7" s="1" customFormat="1" ht="37.5" customHeight="1">
      <c r="A76" s="16" t="s">
        <v>15</v>
      </c>
      <c r="B76" s="16"/>
      <c r="C76" s="17" t="s">
        <v>81</v>
      </c>
      <c r="D76" s="17"/>
      <c r="E76" s="17"/>
      <c r="F76" s="5" t="s">
        <v>16</v>
      </c>
      <c r="G76" s="6">
        <f>3200</f>
        <v>3200</v>
      </c>
    </row>
    <row r="77" spans="1:7" s="1" customFormat="1" ht="15" customHeight="1">
      <c r="A77" s="16" t="s">
        <v>17</v>
      </c>
      <c r="B77" s="16"/>
      <c r="C77" s="17" t="s">
        <v>81</v>
      </c>
      <c r="D77" s="17"/>
      <c r="E77" s="17"/>
      <c r="F77" s="5" t="s">
        <v>18</v>
      </c>
      <c r="G77" s="6">
        <f>3200</f>
        <v>3200</v>
      </c>
    </row>
    <row r="78" spans="1:7" s="1" customFormat="1" ht="13.5" customHeight="1">
      <c r="A78" s="16" t="s">
        <v>82</v>
      </c>
      <c r="B78" s="16"/>
      <c r="C78" s="17" t="s">
        <v>83</v>
      </c>
      <c r="D78" s="17"/>
      <c r="E78" s="17"/>
      <c r="F78" s="5" t="s">
        <v>0</v>
      </c>
      <c r="G78" s="6">
        <f>196.74</f>
        <v>196.74</v>
      </c>
    </row>
    <row r="79" spans="1:7" s="1" customFormat="1" ht="34.5" customHeight="1">
      <c r="A79" s="16" t="s">
        <v>15</v>
      </c>
      <c r="B79" s="16"/>
      <c r="C79" s="17" t="s">
        <v>83</v>
      </c>
      <c r="D79" s="17"/>
      <c r="E79" s="17"/>
      <c r="F79" s="5" t="s">
        <v>16</v>
      </c>
      <c r="G79" s="6">
        <f>196.74</f>
        <v>196.74</v>
      </c>
    </row>
    <row r="80" spans="1:7" s="1" customFormat="1" ht="15" customHeight="1">
      <c r="A80" s="16" t="s">
        <v>17</v>
      </c>
      <c r="B80" s="16"/>
      <c r="C80" s="17" t="s">
        <v>83</v>
      </c>
      <c r="D80" s="17"/>
      <c r="E80" s="17"/>
      <c r="F80" s="5" t="s">
        <v>18</v>
      </c>
      <c r="G80" s="6">
        <f>196.74</f>
        <v>196.74</v>
      </c>
    </row>
    <row r="81" spans="1:7" s="1" customFormat="1" ht="23.25" customHeight="1">
      <c r="A81" s="16" t="s">
        <v>84</v>
      </c>
      <c r="B81" s="16"/>
      <c r="C81" s="17" t="s">
        <v>85</v>
      </c>
      <c r="D81" s="17"/>
      <c r="E81" s="17"/>
      <c r="F81" s="5" t="s">
        <v>0</v>
      </c>
      <c r="G81" s="6">
        <f>262500</f>
        <v>262500</v>
      </c>
    </row>
    <row r="82" spans="1:7" s="1" customFormat="1" ht="14.1" customHeight="1">
      <c r="A82" s="16" t="s">
        <v>86</v>
      </c>
      <c r="B82" s="16"/>
      <c r="C82" s="17" t="s">
        <v>87</v>
      </c>
      <c r="D82" s="17"/>
      <c r="E82" s="17"/>
      <c r="F82" s="5" t="s">
        <v>0</v>
      </c>
      <c r="G82" s="6">
        <f>262500</f>
        <v>262500</v>
      </c>
    </row>
    <row r="83" spans="1:7" s="1" customFormat="1" ht="35.25" customHeight="1">
      <c r="A83" s="16" t="s">
        <v>15</v>
      </c>
      <c r="B83" s="16"/>
      <c r="C83" s="17" t="s">
        <v>87</v>
      </c>
      <c r="D83" s="17"/>
      <c r="E83" s="17"/>
      <c r="F83" s="5" t="s">
        <v>16</v>
      </c>
      <c r="G83" s="6">
        <f>262500</f>
        <v>262500</v>
      </c>
    </row>
    <row r="84" spans="1:7" s="1" customFormat="1" ht="13.5" customHeight="1">
      <c r="A84" s="16" t="s">
        <v>17</v>
      </c>
      <c r="B84" s="16"/>
      <c r="C84" s="17" t="s">
        <v>87</v>
      </c>
      <c r="D84" s="17"/>
      <c r="E84" s="17"/>
      <c r="F84" s="5" t="s">
        <v>18</v>
      </c>
      <c r="G84" s="6">
        <f>262500</f>
        <v>262500</v>
      </c>
    </row>
    <row r="85" spans="1:7" s="1" customFormat="1" ht="24" customHeight="1">
      <c r="A85" s="16" t="s">
        <v>88</v>
      </c>
      <c r="B85" s="16"/>
      <c r="C85" s="17" t="s">
        <v>89</v>
      </c>
      <c r="D85" s="17"/>
      <c r="E85" s="17"/>
      <c r="F85" s="5" t="s">
        <v>0</v>
      </c>
      <c r="G85" s="6">
        <f>47373.48</f>
        <v>47373.48</v>
      </c>
    </row>
    <row r="86" spans="1:7" s="1" customFormat="1" ht="23.25" customHeight="1">
      <c r="A86" s="16" t="s">
        <v>90</v>
      </c>
      <c r="B86" s="16"/>
      <c r="C86" s="17" t="s">
        <v>91</v>
      </c>
      <c r="D86" s="17"/>
      <c r="E86" s="17"/>
      <c r="F86" s="5" t="s">
        <v>0</v>
      </c>
      <c r="G86" s="6">
        <f t="shared" ref="G86:G88" si="2">36236.08</f>
        <v>36236.080000000002</v>
      </c>
    </row>
    <row r="87" spans="1:7" s="1" customFormat="1" ht="33.75" customHeight="1">
      <c r="A87" s="16" t="s">
        <v>15</v>
      </c>
      <c r="B87" s="16"/>
      <c r="C87" s="17" t="s">
        <v>91</v>
      </c>
      <c r="D87" s="17"/>
      <c r="E87" s="17"/>
      <c r="F87" s="5" t="s">
        <v>16</v>
      </c>
      <c r="G87" s="6">
        <f t="shared" si="2"/>
        <v>36236.080000000002</v>
      </c>
    </row>
    <row r="88" spans="1:7" s="1" customFormat="1" ht="15" customHeight="1">
      <c r="A88" s="16" t="s">
        <v>17</v>
      </c>
      <c r="B88" s="16"/>
      <c r="C88" s="17" t="s">
        <v>91</v>
      </c>
      <c r="D88" s="17"/>
      <c r="E88" s="17"/>
      <c r="F88" s="5" t="s">
        <v>18</v>
      </c>
      <c r="G88" s="6">
        <f t="shared" si="2"/>
        <v>36236.080000000002</v>
      </c>
    </row>
    <row r="89" spans="1:7" s="1" customFormat="1" ht="33.75" customHeight="1">
      <c r="A89" s="16" t="s">
        <v>92</v>
      </c>
      <c r="B89" s="16"/>
      <c r="C89" s="17" t="s">
        <v>93</v>
      </c>
      <c r="D89" s="17"/>
      <c r="E89" s="17"/>
      <c r="F89" s="5" t="s">
        <v>0</v>
      </c>
      <c r="G89" s="6">
        <f t="shared" ref="G89:G91" si="3">11137.4</f>
        <v>11137.4</v>
      </c>
    </row>
    <row r="90" spans="1:7" s="1" customFormat="1" ht="35.25" customHeight="1">
      <c r="A90" s="16" t="s">
        <v>15</v>
      </c>
      <c r="B90" s="16"/>
      <c r="C90" s="17" t="s">
        <v>93</v>
      </c>
      <c r="D90" s="17"/>
      <c r="E90" s="17"/>
      <c r="F90" s="5" t="s">
        <v>16</v>
      </c>
      <c r="G90" s="6">
        <f t="shared" si="3"/>
        <v>11137.4</v>
      </c>
    </row>
    <row r="91" spans="1:7" s="1" customFormat="1" ht="12" customHeight="1">
      <c r="A91" s="16" t="s">
        <v>17</v>
      </c>
      <c r="B91" s="16"/>
      <c r="C91" s="17" t="s">
        <v>93</v>
      </c>
      <c r="D91" s="17"/>
      <c r="E91" s="17"/>
      <c r="F91" s="5" t="s">
        <v>18</v>
      </c>
      <c r="G91" s="6">
        <f t="shared" si="3"/>
        <v>11137.4</v>
      </c>
    </row>
    <row r="92" spans="1:7" s="1" customFormat="1" ht="23.25" customHeight="1">
      <c r="A92" s="16" t="s">
        <v>94</v>
      </c>
      <c r="B92" s="16"/>
      <c r="C92" s="17" t="s">
        <v>95</v>
      </c>
      <c r="D92" s="17"/>
      <c r="E92" s="17"/>
      <c r="F92" s="5" t="s">
        <v>0</v>
      </c>
      <c r="G92" s="6">
        <f>493800</f>
        <v>493800</v>
      </c>
    </row>
    <row r="93" spans="1:7" s="1" customFormat="1" ht="21.75" customHeight="1">
      <c r="A93" s="16" t="s">
        <v>96</v>
      </c>
      <c r="B93" s="16"/>
      <c r="C93" s="17" t="s">
        <v>97</v>
      </c>
      <c r="D93" s="17"/>
      <c r="E93" s="17"/>
      <c r="F93" s="5" t="s">
        <v>0</v>
      </c>
      <c r="G93" s="6">
        <f>493800</f>
        <v>493800</v>
      </c>
    </row>
    <row r="94" spans="1:7" s="1" customFormat="1" ht="34.5" customHeight="1">
      <c r="A94" s="16" t="s">
        <v>15</v>
      </c>
      <c r="B94" s="16"/>
      <c r="C94" s="17" t="s">
        <v>97</v>
      </c>
      <c r="D94" s="17"/>
      <c r="E94" s="17"/>
      <c r="F94" s="5" t="s">
        <v>16</v>
      </c>
      <c r="G94" s="6">
        <f>493800</f>
        <v>493800</v>
      </c>
    </row>
    <row r="95" spans="1:7" s="1" customFormat="1" ht="10.5" customHeight="1">
      <c r="A95" s="16" t="s">
        <v>17</v>
      </c>
      <c r="B95" s="16"/>
      <c r="C95" s="17" t="s">
        <v>97</v>
      </c>
      <c r="D95" s="17"/>
      <c r="E95" s="17"/>
      <c r="F95" s="5" t="s">
        <v>18</v>
      </c>
      <c r="G95" s="6">
        <f>493800</f>
        <v>493800</v>
      </c>
    </row>
    <row r="96" spans="1:7" s="1" customFormat="1" ht="45" customHeight="1">
      <c r="A96" s="16" t="s">
        <v>98</v>
      </c>
      <c r="B96" s="16"/>
      <c r="C96" s="17" t="s">
        <v>99</v>
      </c>
      <c r="D96" s="17"/>
      <c r="E96" s="17"/>
      <c r="F96" s="5" t="s">
        <v>0</v>
      </c>
      <c r="G96" s="6">
        <f>643819</f>
        <v>643819</v>
      </c>
    </row>
    <row r="97" spans="1:7" s="1" customFormat="1" ht="14.1" customHeight="1">
      <c r="A97" s="16" t="s">
        <v>100</v>
      </c>
      <c r="B97" s="16"/>
      <c r="C97" s="17" t="s">
        <v>101</v>
      </c>
      <c r="D97" s="17"/>
      <c r="E97" s="17"/>
      <c r="F97" s="5" t="s">
        <v>0</v>
      </c>
      <c r="G97" s="6">
        <f>254997</f>
        <v>254997</v>
      </c>
    </row>
    <row r="98" spans="1:7" s="1" customFormat="1" ht="14.1" customHeight="1">
      <c r="A98" s="16" t="s">
        <v>76</v>
      </c>
      <c r="B98" s="16"/>
      <c r="C98" s="17" t="s">
        <v>101</v>
      </c>
      <c r="D98" s="17"/>
      <c r="E98" s="17"/>
      <c r="F98" s="5" t="s">
        <v>77</v>
      </c>
      <c r="G98" s="6">
        <f>254997</f>
        <v>254997</v>
      </c>
    </row>
    <row r="99" spans="1:7" s="1" customFormat="1" ht="14.1" customHeight="1">
      <c r="A99" s="16" t="s">
        <v>78</v>
      </c>
      <c r="B99" s="16"/>
      <c r="C99" s="17" t="s">
        <v>101</v>
      </c>
      <c r="D99" s="17"/>
      <c r="E99" s="17"/>
      <c r="F99" s="5" t="s">
        <v>79</v>
      </c>
      <c r="G99" s="6">
        <f>254997</f>
        <v>254997</v>
      </c>
    </row>
    <row r="100" spans="1:7" s="1" customFormat="1" ht="12" customHeight="1">
      <c r="A100" s="16" t="s">
        <v>102</v>
      </c>
      <c r="B100" s="16"/>
      <c r="C100" s="17" t="s">
        <v>103</v>
      </c>
      <c r="D100" s="17"/>
      <c r="E100" s="17"/>
      <c r="F100" s="5" t="s">
        <v>0</v>
      </c>
      <c r="G100" s="6">
        <f>388822</f>
        <v>388822</v>
      </c>
    </row>
    <row r="101" spans="1:7" s="1" customFormat="1" ht="14.1" customHeight="1">
      <c r="A101" s="16" t="s">
        <v>76</v>
      </c>
      <c r="B101" s="16"/>
      <c r="C101" s="17" t="s">
        <v>103</v>
      </c>
      <c r="D101" s="17"/>
      <c r="E101" s="17"/>
      <c r="F101" s="5" t="s">
        <v>77</v>
      </c>
      <c r="G101" s="6">
        <f>388822</f>
        <v>388822</v>
      </c>
    </row>
    <row r="102" spans="1:7" s="1" customFormat="1" ht="14.1" customHeight="1">
      <c r="A102" s="16" t="s">
        <v>78</v>
      </c>
      <c r="B102" s="16"/>
      <c r="C102" s="17" t="s">
        <v>103</v>
      </c>
      <c r="D102" s="17"/>
      <c r="E102" s="17"/>
      <c r="F102" s="5" t="s">
        <v>79</v>
      </c>
      <c r="G102" s="6">
        <f>388822</f>
        <v>388822</v>
      </c>
    </row>
    <row r="103" spans="1:7" s="1" customFormat="1" ht="24" customHeight="1">
      <c r="A103" s="16" t="s">
        <v>104</v>
      </c>
      <c r="B103" s="16"/>
      <c r="C103" s="17" t="s">
        <v>105</v>
      </c>
      <c r="D103" s="17"/>
      <c r="E103" s="17"/>
      <c r="F103" s="5" t="s">
        <v>0</v>
      </c>
      <c r="G103" s="6">
        <f>118000</f>
        <v>118000</v>
      </c>
    </row>
    <row r="104" spans="1:7" s="1" customFormat="1" ht="14.1" customHeight="1">
      <c r="A104" s="16" t="s">
        <v>86</v>
      </c>
      <c r="B104" s="16"/>
      <c r="C104" s="17" t="s">
        <v>106</v>
      </c>
      <c r="D104" s="17"/>
      <c r="E104" s="17"/>
      <c r="F104" s="5" t="s">
        <v>0</v>
      </c>
      <c r="G104" s="6">
        <f>118000</f>
        <v>118000</v>
      </c>
    </row>
    <row r="105" spans="1:7" s="1" customFormat="1" ht="24" customHeight="1">
      <c r="A105" s="16" t="s">
        <v>20</v>
      </c>
      <c r="B105" s="16"/>
      <c r="C105" s="17" t="s">
        <v>106</v>
      </c>
      <c r="D105" s="17"/>
      <c r="E105" s="17"/>
      <c r="F105" s="5" t="s">
        <v>21</v>
      </c>
      <c r="G105" s="6">
        <f>118000</f>
        <v>118000</v>
      </c>
    </row>
    <row r="106" spans="1:7" s="1" customFormat="1" ht="24" customHeight="1">
      <c r="A106" s="16" t="s">
        <v>22</v>
      </c>
      <c r="B106" s="16"/>
      <c r="C106" s="17" t="s">
        <v>106</v>
      </c>
      <c r="D106" s="17"/>
      <c r="E106" s="17"/>
      <c r="F106" s="5" t="s">
        <v>23</v>
      </c>
      <c r="G106" s="6">
        <f>118000</f>
        <v>118000</v>
      </c>
    </row>
    <row r="107" spans="1:7" s="1" customFormat="1" ht="24" customHeight="1">
      <c r="A107" s="16" t="s">
        <v>107</v>
      </c>
      <c r="B107" s="16"/>
      <c r="C107" s="17" t="s">
        <v>108</v>
      </c>
      <c r="D107" s="17"/>
      <c r="E107" s="17"/>
      <c r="F107" s="5" t="s">
        <v>0</v>
      </c>
      <c r="G107" s="6">
        <f>885831.06</f>
        <v>885831.06</v>
      </c>
    </row>
    <row r="108" spans="1:7" s="1" customFormat="1" ht="14.1" customHeight="1">
      <c r="A108" s="16" t="s">
        <v>86</v>
      </c>
      <c r="B108" s="16"/>
      <c r="C108" s="17" t="s">
        <v>109</v>
      </c>
      <c r="D108" s="17"/>
      <c r="E108" s="17"/>
      <c r="F108" s="5" t="s">
        <v>0</v>
      </c>
      <c r="G108" s="6">
        <f>885831.06</f>
        <v>885831.06</v>
      </c>
    </row>
    <row r="109" spans="1:7" s="1" customFormat="1" ht="33.75" customHeight="1">
      <c r="A109" s="16" t="s">
        <v>15</v>
      </c>
      <c r="B109" s="16"/>
      <c r="C109" s="17" t="s">
        <v>109</v>
      </c>
      <c r="D109" s="17"/>
      <c r="E109" s="17"/>
      <c r="F109" s="5" t="s">
        <v>16</v>
      </c>
      <c r="G109" s="6">
        <f>6914</f>
        <v>6914</v>
      </c>
    </row>
    <row r="110" spans="1:7" s="1" customFormat="1" ht="12" customHeight="1">
      <c r="A110" s="16" t="s">
        <v>17</v>
      </c>
      <c r="B110" s="16"/>
      <c r="C110" s="17" t="s">
        <v>109</v>
      </c>
      <c r="D110" s="17"/>
      <c r="E110" s="17"/>
      <c r="F110" s="5" t="s">
        <v>18</v>
      </c>
      <c r="G110" s="6">
        <f>6914</f>
        <v>6914</v>
      </c>
    </row>
    <row r="111" spans="1:7" s="1" customFormat="1" ht="24" customHeight="1">
      <c r="A111" s="16" t="s">
        <v>20</v>
      </c>
      <c r="B111" s="16"/>
      <c r="C111" s="17" t="s">
        <v>109</v>
      </c>
      <c r="D111" s="17"/>
      <c r="E111" s="17"/>
      <c r="F111" s="5" t="s">
        <v>21</v>
      </c>
      <c r="G111" s="6">
        <f>654362.07</f>
        <v>654362.06999999995</v>
      </c>
    </row>
    <row r="112" spans="1:7" s="1" customFormat="1" ht="24" customHeight="1">
      <c r="A112" s="16" t="s">
        <v>22</v>
      </c>
      <c r="B112" s="16"/>
      <c r="C112" s="17" t="s">
        <v>109</v>
      </c>
      <c r="D112" s="17"/>
      <c r="E112" s="17"/>
      <c r="F112" s="5" t="s">
        <v>23</v>
      </c>
      <c r="G112" s="6">
        <f>654362.07</f>
        <v>654362.06999999995</v>
      </c>
    </row>
    <row r="113" spans="1:7" s="1" customFormat="1" ht="14.1" customHeight="1">
      <c r="A113" s="16" t="s">
        <v>55</v>
      </c>
      <c r="B113" s="16"/>
      <c r="C113" s="17" t="s">
        <v>109</v>
      </c>
      <c r="D113" s="17"/>
      <c r="E113" s="17"/>
      <c r="F113" s="5" t="s">
        <v>56</v>
      </c>
      <c r="G113" s="6">
        <f>224554.99</f>
        <v>224554.99</v>
      </c>
    </row>
    <row r="114" spans="1:7" s="1" customFormat="1" ht="14.1" customHeight="1">
      <c r="A114" s="16" t="s">
        <v>110</v>
      </c>
      <c r="B114" s="16"/>
      <c r="C114" s="17" t="s">
        <v>109</v>
      </c>
      <c r="D114" s="17"/>
      <c r="E114" s="17"/>
      <c r="F114" s="5" t="s">
        <v>111</v>
      </c>
      <c r="G114" s="6">
        <f>7476.55</f>
        <v>7476.55</v>
      </c>
    </row>
    <row r="115" spans="1:7" s="1" customFormat="1" ht="14.1" customHeight="1">
      <c r="A115" s="16" t="s">
        <v>57</v>
      </c>
      <c r="B115" s="16"/>
      <c r="C115" s="17" t="s">
        <v>109</v>
      </c>
      <c r="D115" s="17"/>
      <c r="E115" s="17"/>
      <c r="F115" s="5" t="s">
        <v>58</v>
      </c>
      <c r="G115" s="6">
        <f>217078.44</f>
        <v>217078.44</v>
      </c>
    </row>
    <row r="116" spans="1:7" s="1" customFormat="1" ht="24" customHeight="1">
      <c r="A116" s="16" t="s">
        <v>112</v>
      </c>
      <c r="B116" s="16"/>
      <c r="C116" s="17" t="s">
        <v>113</v>
      </c>
      <c r="D116" s="17"/>
      <c r="E116" s="17"/>
      <c r="F116" s="5" t="s">
        <v>0</v>
      </c>
      <c r="G116" s="6">
        <f>502000</f>
        <v>502000</v>
      </c>
    </row>
    <row r="117" spans="1:7" s="1" customFormat="1" ht="14.1" customHeight="1">
      <c r="A117" s="16" t="s">
        <v>114</v>
      </c>
      <c r="B117" s="16"/>
      <c r="C117" s="17" t="s">
        <v>115</v>
      </c>
      <c r="D117" s="17"/>
      <c r="E117" s="17"/>
      <c r="F117" s="5" t="s">
        <v>0</v>
      </c>
      <c r="G117" s="6">
        <f>502000</f>
        <v>502000</v>
      </c>
    </row>
    <row r="118" spans="1:7" s="1" customFormat="1" ht="14.1" customHeight="1">
      <c r="A118" s="16" t="s">
        <v>116</v>
      </c>
      <c r="B118" s="16"/>
      <c r="C118" s="17" t="s">
        <v>115</v>
      </c>
      <c r="D118" s="17"/>
      <c r="E118" s="17"/>
      <c r="F118" s="5" t="s">
        <v>117</v>
      </c>
      <c r="G118" s="6">
        <f>502000</f>
        <v>502000</v>
      </c>
    </row>
    <row r="119" spans="1:7" s="1" customFormat="1" ht="15.75" customHeight="1">
      <c r="A119" s="16" t="s">
        <v>118</v>
      </c>
      <c r="B119" s="16"/>
      <c r="C119" s="17" t="s">
        <v>115</v>
      </c>
      <c r="D119" s="17"/>
      <c r="E119" s="17"/>
      <c r="F119" s="5" t="s">
        <v>119</v>
      </c>
      <c r="G119" s="6">
        <f>502000</f>
        <v>502000</v>
      </c>
    </row>
    <row r="120" spans="1:7" s="1" customFormat="1" ht="33.950000000000003" customHeight="1">
      <c r="A120" s="16" t="s">
        <v>120</v>
      </c>
      <c r="B120" s="16"/>
      <c r="C120" s="17" t="s">
        <v>121</v>
      </c>
      <c r="D120" s="17"/>
      <c r="E120" s="17"/>
      <c r="F120" s="5" t="s">
        <v>0</v>
      </c>
      <c r="G120" s="6">
        <f>19070413.37</f>
        <v>19070413.370000001</v>
      </c>
    </row>
    <row r="121" spans="1:7" s="1" customFormat="1" ht="33.75" customHeight="1">
      <c r="A121" s="16" t="s">
        <v>71</v>
      </c>
      <c r="B121" s="16"/>
      <c r="C121" s="17" t="s">
        <v>122</v>
      </c>
      <c r="D121" s="17"/>
      <c r="E121" s="17"/>
      <c r="F121" s="5" t="s">
        <v>0</v>
      </c>
      <c r="G121" s="6">
        <f>9727199.03</f>
        <v>9727199.0299999993</v>
      </c>
    </row>
    <row r="122" spans="1:7" s="1" customFormat="1" ht="24" customHeight="1">
      <c r="A122" s="16" t="s">
        <v>50</v>
      </c>
      <c r="B122" s="16"/>
      <c r="C122" s="17" t="s">
        <v>123</v>
      </c>
      <c r="D122" s="17"/>
      <c r="E122" s="17"/>
      <c r="F122" s="5" t="s">
        <v>0</v>
      </c>
      <c r="G122" s="6">
        <f>9727199.03</f>
        <v>9727199.0299999993</v>
      </c>
    </row>
    <row r="123" spans="1:7" s="1" customFormat="1" ht="39" customHeight="1">
      <c r="A123" s="16" t="s">
        <v>15</v>
      </c>
      <c r="B123" s="16"/>
      <c r="C123" s="17" t="s">
        <v>123</v>
      </c>
      <c r="D123" s="17"/>
      <c r="E123" s="17"/>
      <c r="F123" s="5" t="s">
        <v>16</v>
      </c>
      <c r="G123" s="6">
        <f>9727199.03</f>
        <v>9727199.0299999993</v>
      </c>
    </row>
    <row r="124" spans="1:7" s="1" customFormat="1" ht="14.1" customHeight="1">
      <c r="A124" s="16" t="s">
        <v>52</v>
      </c>
      <c r="B124" s="16"/>
      <c r="C124" s="17" t="s">
        <v>123</v>
      </c>
      <c r="D124" s="17"/>
      <c r="E124" s="17"/>
      <c r="F124" s="5" t="s">
        <v>53</v>
      </c>
      <c r="G124" s="6">
        <f>9727199.03</f>
        <v>9727199.0299999993</v>
      </c>
    </row>
    <row r="125" spans="1:7" s="1" customFormat="1" ht="20.25" customHeight="1">
      <c r="A125" s="16" t="s">
        <v>124</v>
      </c>
      <c r="B125" s="16"/>
      <c r="C125" s="17" t="s">
        <v>125</v>
      </c>
      <c r="D125" s="17"/>
      <c r="E125" s="17"/>
      <c r="F125" s="5" t="s">
        <v>0</v>
      </c>
      <c r="G125" s="6">
        <f>135880.5</f>
        <v>135880.5</v>
      </c>
    </row>
    <row r="126" spans="1:7" s="1" customFormat="1" ht="12" customHeight="1">
      <c r="A126" s="16" t="s">
        <v>54</v>
      </c>
      <c r="B126" s="16"/>
      <c r="C126" s="17" t="s">
        <v>126</v>
      </c>
      <c r="D126" s="17"/>
      <c r="E126" s="17"/>
      <c r="F126" s="5" t="s">
        <v>0</v>
      </c>
      <c r="G126" s="6">
        <f>135880.5</f>
        <v>135880.5</v>
      </c>
    </row>
    <row r="127" spans="1:7" s="1" customFormat="1" ht="36" customHeight="1">
      <c r="A127" s="16" t="s">
        <v>15</v>
      </c>
      <c r="B127" s="16"/>
      <c r="C127" s="17" t="s">
        <v>126</v>
      </c>
      <c r="D127" s="17"/>
      <c r="E127" s="17"/>
      <c r="F127" s="5" t="s">
        <v>16</v>
      </c>
      <c r="G127" s="6">
        <f>135880.5</f>
        <v>135880.5</v>
      </c>
    </row>
    <row r="128" spans="1:7" s="1" customFormat="1" ht="14.1" customHeight="1">
      <c r="A128" s="16" t="s">
        <v>52</v>
      </c>
      <c r="B128" s="16"/>
      <c r="C128" s="17" t="s">
        <v>126</v>
      </c>
      <c r="D128" s="17"/>
      <c r="E128" s="17"/>
      <c r="F128" s="5" t="s">
        <v>53</v>
      </c>
      <c r="G128" s="6">
        <f>135880.5</f>
        <v>135880.5</v>
      </c>
    </row>
    <row r="129" spans="1:7" s="1" customFormat="1" ht="24.75" customHeight="1">
      <c r="A129" s="16" t="s">
        <v>127</v>
      </c>
      <c r="B129" s="16"/>
      <c r="C129" s="17" t="s">
        <v>128</v>
      </c>
      <c r="D129" s="17"/>
      <c r="E129" s="17"/>
      <c r="F129" s="5" t="s">
        <v>0</v>
      </c>
      <c r="G129" s="6">
        <f>3122434.41</f>
        <v>3122434.41</v>
      </c>
    </row>
    <row r="130" spans="1:7" s="1" customFormat="1" ht="12" customHeight="1">
      <c r="A130" s="16" t="s">
        <v>67</v>
      </c>
      <c r="B130" s="16"/>
      <c r="C130" s="17" t="s">
        <v>129</v>
      </c>
      <c r="D130" s="17"/>
      <c r="E130" s="17"/>
      <c r="F130" s="5" t="s">
        <v>0</v>
      </c>
      <c r="G130" s="6">
        <f>1720254.41</f>
        <v>1720254.41</v>
      </c>
    </row>
    <row r="131" spans="1:7" s="1" customFormat="1" ht="33" customHeight="1">
      <c r="A131" s="16" t="s">
        <v>15</v>
      </c>
      <c r="B131" s="16"/>
      <c r="C131" s="17" t="s">
        <v>129</v>
      </c>
      <c r="D131" s="17"/>
      <c r="E131" s="17"/>
      <c r="F131" s="5" t="s">
        <v>16</v>
      </c>
      <c r="G131" s="6">
        <f>1720254.41</f>
        <v>1720254.41</v>
      </c>
    </row>
    <row r="132" spans="1:7" s="1" customFormat="1" ht="14.1" customHeight="1">
      <c r="A132" s="16" t="s">
        <v>52</v>
      </c>
      <c r="B132" s="16"/>
      <c r="C132" s="17" t="s">
        <v>129</v>
      </c>
      <c r="D132" s="17"/>
      <c r="E132" s="17"/>
      <c r="F132" s="5" t="s">
        <v>53</v>
      </c>
      <c r="G132" s="6">
        <f>1720254.41</f>
        <v>1720254.41</v>
      </c>
    </row>
    <row r="133" spans="1:7" s="1" customFormat="1" ht="24" customHeight="1">
      <c r="A133" s="16" t="s">
        <v>130</v>
      </c>
      <c r="B133" s="16"/>
      <c r="C133" s="17" t="s">
        <v>131</v>
      </c>
      <c r="D133" s="17"/>
      <c r="E133" s="17"/>
      <c r="F133" s="5" t="s">
        <v>0</v>
      </c>
      <c r="G133" s="6">
        <f>1402180</f>
        <v>1402180</v>
      </c>
    </row>
    <row r="134" spans="1:7" s="1" customFormat="1" ht="36.75" customHeight="1">
      <c r="A134" s="16" t="s">
        <v>15</v>
      </c>
      <c r="B134" s="16"/>
      <c r="C134" s="17" t="s">
        <v>131</v>
      </c>
      <c r="D134" s="17"/>
      <c r="E134" s="17"/>
      <c r="F134" s="5" t="s">
        <v>16</v>
      </c>
      <c r="G134" s="6">
        <f>1402180</f>
        <v>1402180</v>
      </c>
    </row>
    <row r="135" spans="1:7" s="1" customFormat="1" ht="14.1" customHeight="1">
      <c r="A135" s="16" t="s">
        <v>52</v>
      </c>
      <c r="B135" s="16"/>
      <c r="C135" s="17" t="s">
        <v>131</v>
      </c>
      <c r="D135" s="17"/>
      <c r="E135" s="17"/>
      <c r="F135" s="5" t="s">
        <v>53</v>
      </c>
      <c r="G135" s="6">
        <f>1402180</f>
        <v>1402180</v>
      </c>
    </row>
    <row r="136" spans="1:7" s="1" customFormat="1" ht="23.25" customHeight="1">
      <c r="A136" s="16" t="s">
        <v>132</v>
      </c>
      <c r="B136" s="16"/>
      <c r="C136" s="17" t="s">
        <v>133</v>
      </c>
      <c r="D136" s="17"/>
      <c r="E136" s="17"/>
      <c r="F136" s="5" t="s">
        <v>0</v>
      </c>
      <c r="G136" s="6">
        <f>1335234.83</f>
        <v>1335234.83</v>
      </c>
    </row>
    <row r="137" spans="1:7" s="1" customFormat="1" ht="24" customHeight="1">
      <c r="A137" s="16" t="s">
        <v>50</v>
      </c>
      <c r="B137" s="16"/>
      <c r="C137" s="17" t="s">
        <v>134</v>
      </c>
      <c r="D137" s="17"/>
      <c r="E137" s="17"/>
      <c r="F137" s="5" t="s">
        <v>0</v>
      </c>
      <c r="G137" s="6">
        <f>1335234.83</f>
        <v>1335234.83</v>
      </c>
    </row>
    <row r="138" spans="1:7" s="1" customFormat="1" ht="24" customHeight="1">
      <c r="A138" s="16" t="s">
        <v>20</v>
      </c>
      <c r="B138" s="16"/>
      <c r="C138" s="17" t="s">
        <v>134</v>
      </c>
      <c r="D138" s="17"/>
      <c r="E138" s="17"/>
      <c r="F138" s="5" t="s">
        <v>21</v>
      </c>
      <c r="G138" s="6">
        <f>1335234.83</f>
        <v>1335234.83</v>
      </c>
    </row>
    <row r="139" spans="1:7" s="1" customFormat="1" ht="24" customHeight="1">
      <c r="A139" s="16" t="s">
        <v>22</v>
      </c>
      <c r="B139" s="16"/>
      <c r="C139" s="17" t="s">
        <v>134</v>
      </c>
      <c r="D139" s="17"/>
      <c r="E139" s="17"/>
      <c r="F139" s="5" t="s">
        <v>23</v>
      </c>
      <c r="G139" s="6">
        <f>1335234.83</f>
        <v>1335234.83</v>
      </c>
    </row>
    <row r="140" spans="1:7" s="1" customFormat="1" ht="14.25" customHeight="1">
      <c r="A140" s="16" t="s">
        <v>135</v>
      </c>
      <c r="B140" s="16"/>
      <c r="C140" s="17" t="s">
        <v>136</v>
      </c>
      <c r="D140" s="17"/>
      <c r="E140" s="17"/>
      <c r="F140" s="5" t="s">
        <v>0</v>
      </c>
      <c r="G140" s="6">
        <f>4749664.6</f>
        <v>4749664.5999999996</v>
      </c>
    </row>
    <row r="141" spans="1:7" s="1" customFormat="1" ht="24" customHeight="1">
      <c r="A141" s="16" t="s">
        <v>50</v>
      </c>
      <c r="B141" s="16"/>
      <c r="C141" s="17" t="s">
        <v>137</v>
      </c>
      <c r="D141" s="17"/>
      <c r="E141" s="17"/>
      <c r="F141" s="5" t="s">
        <v>0</v>
      </c>
      <c r="G141" s="6">
        <f>4749664.6</f>
        <v>4749664.5999999996</v>
      </c>
    </row>
    <row r="142" spans="1:7" s="1" customFormat="1" ht="35.25" customHeight="1">
      <c r="A142" s="16" t="s">
        <v>15</v>
      </c>
      <c r="B142" s="16"/>
      <c r="C142" s="17" t="s">
        <v>137</v>
      </c>
      <c r="D142" s="17"/>
      <c r="E142" s="17"/>
      <c r="F142" s="5" t="s">
        <v>16</v>
      </c>
      <c r="G142" s="6">
        <f>6914</f>
        <v>6914</v>
      </c>
    </row>
    <row r="143" spans="1:7" s="1" customFormat="1" ht="14.1" customHeight="1">
      <c r="A143" s="16" t="s">
        <v>52</v>
      </c>
      <c r="B143" s="16"/>
      <c r="C143" s="17" t="s">
        <v>137</v>
      </c>
      <c r="D143" s="17"/>
      <c r="E143" s="17"/>
      <c r="F143" s="5" t="s">
        <v>53</v>
      </c>
      <c r="G143" s="6">
        <f>6914</f>
        <v>6914</v>
      </c>
    </row>
    <row r="144" spans="1:7" s="1" customFormat="1" ht="24" customHeight="1">
      <c r="A144" s="16" t="s">
        <v>20</v>
      </c>
      <c r="B144" s="16"/>
      <c r="C144" s="17" t="s">
        <v>137</v>
      </c>
      <c r="D144" s="17"/>
      <c r="E144" s="17"/>
      <c r="F144" s="5" t="s">
        <v>21</v>
      </c>
      <c r="G144" s="6">
        <f>3650659.6</f>
        <v>3650659.6</v>
      </c>
    </row>
    <row r="145" spans="1:7" s="1" customFormat="1" ht="24" customHeight="1">
      <c r="A145" s="16" t="s">
        <v>22</v>
      </c>
      <c r="B145" s="16"/>
      <c r="C145" s="17" t="s">
        <v>137</v>
      </c>
      <c r="D145" s="17"/>
      <c r="E145" s="17"/>
      <c r="F145" s="5" t="s">
        <v>23</v>
      </c>
      <c r="G145" s="6">
        <f>3650659.6</f>
        <v>3650659.6</v>
      </c>
    </row>
    <row r="146" spans="1:7" s="1" customFormat="1" ht="14.1" customHeight="1">
      <c r="A146" s="16" t="s">
        <v>55</v>
      </c>
      <c r="B146" s="16"/>
      <c r="C146" s="17" t="s">
        <v>137</v>
      </c>
      <c r="D146" s="17"/>
      <c r="E146" s="17"/>
      <c r="F146" s="5" t="s">
        <v>56</v>
      </c>
      <c r="G146" s="6">
        <f>1092091</f>
        <v>1092091</v>
      </c>
    </row>
    <row r="147" spans="1:7" s="1" customFormat="1" ht="14.1" customHeight="1">
      <c r="A147" s="16" t="s">
        <v>57</v>
      </c>
      <c r="B147" s="16"/>
      <c r="C147" s="17" t="s">
        <v>137</v>
      </c>
      <c r="D147" s="17"/>
      <c r="E147" s="17"/>
      <c r="F147" s="5" t="s">
        <v>58</v>
      </c>
      <c r="G147" s="6">
        <f>1092091</f>
        <v>1092091</v>
      </c>
    </row>
    <row r="148" spans="1:7" s="1" customFormat="1" ht="23.25" customHeight="1">
      <c r="A148" s="16" t="s">
        <v>138</v>
      </c>
      <c r="B148" s="16"/>
      <c r="C148" s="17" t="s">
        <v>139</v>
      </c>
      <c r="D148" s="17"/>
      <c r="E148" s="17"/>
      <c r="F148" s="5" t="s">
        <v>0</v>
      </c>
      <c r="G148" s="6">
        <f t="shared" ref="G148:G152" si="4">15000</f>
        <v>15000</v>
      </c>
    </row>
    <row r="149" spans="1:7" s="1" customFormat="1" ht="13.5" customHeight="1">
      <c r="A149" s="16" t="s">
        <v>140</v>
      </c>
      <c r="B149" s="16"/>
      <c r="C149" s="17" t="s">
        <v>141</v>
      </c>
      <c r="D149" s="17"/>
      <c r="E149" s="17"/>
      <c r="F149" s="5" t="s">
        <v>0</v>
      </c>
      <c r="G149" s="6">
        <f t="shared" si="4"/>
        <v>15000</v>
      </c>
    </row>
    <row r="150" spans="1:7" s="1" customFormat="1" ht="14.1" customHeight="1">
      <c r="A150" s="16" t="s">
        <v>86</v>
      </c>
      <c r="B150" s="16"/>
      <c r="C150" s="17" t="s">
        <v>142</v>
      </c>
      <c r="D150" s="17"/>
      <c r="E150" s="17"/>
      <c r="F150" s="5" t="s">
        <v>0</v>
      </c>
      <c r="G150" s="6">
        <f t="shared" si="4"/>
        <v>15000</v>
      </c>
    </row>
    <row r="151" spans="1:7" s="1" customFormat="1" ht="24" customHeight="1">
      <c r="A151" s="16" t="s">
        <v>20</v>
      </c>
      <c r="B151" s="16"/>
      <c r="C151" s="17" t="s">
        <v>142</v>
      </c>
      <c r="D151" s="17"/>
      <c r="E151" s="17"/>
      <c r="F151" s="5" t="s">
        <v>21</v>
      </c>
      <c r="G151" s="6">
        <f t="shared" si="4"/>
        <v>15000</v>
      </c>
    </row>
    <row r="152" spans="1:7" s="1" customFormat="1" ht="24" customHeight="1">
      <c r="A152" s="16" t="s">
        <v>22</v>
      </c>
      <c r="B152" s="16"/>
      <c r="C152" s="17" t="s">
        <v>142</v>
      </c>
      <c r="D152" s="17"/>
      <c r="E152" s="17"/>
      <c r="F152" s="5" t="s">
        <v>23</v>
      </c>
      <c r="G152" s="6">
        <f t="shared" si="4"/>
        <v>15000</v>
      </c>
    </row>
    <row r="153" spans="1:7" s="1" customFormat="1" ht="14.1" customHeight="1">
      <c r="A153" s="16" t="s">
        <v>143</v>
      </c>
      <c r="B153" s="16"/>
      <c r="C153" s="17" t="s">
        <v>144</v>
      </c>
      <c r="D153" s="17"/>
      <c r="E153" s="17"/>
      <c r="F153" s="5" t="s">
        <v>0</v>
      </c>
      <c r="G153" s="6">
        <f t="shared" ref="G153:G156" si="5">100000</f>
        <v>100000</v>
      </c>
    </row>
    <row r="154" spans="1:7" s="1" customFormat="1" ht="14.1" customHeight="1">
      <c r="A154" s="16" t="s">
        <v>145</v>
      </c>
      <c r="B154" s="16"/>
      <c r="C154" s="17" t="s">
        <v>146</v>
      </c>
      <c r="D154" s="17"/>
      <c r="E154" s="17"/>
      <c r="F154" s="5" t="s">
        <v>0</v>
      </c>
      <c r="G154" s="6">
        <f t="shared" si="5"/>
        <v>100000</v>
      </c>
    </row>
    <row r="155" spans="1:7" s="1" customFormat="1" ht="14.1" customHeight="1">
      <c r="A155" s="16" t="s">
        <v>55</v>
      </c>
      <c r="B155" s="16"/>
      <c r="C155" s="17" t="s">
        <v>146</v>
      </c>
      <c r="D155" s="17"/>
      <c r="E155" s="17"/>
      <c r="F155" s="5" t="s">
        <v>56</v>
      </c>
      <c r="G155" s="6">
        <f t="shared" si="5"/>
        <v>100000</v>
      </c>
    </row>
    <row r="156" spans="1:7" s="1" customFormat="1" ht="14.1" customHeight="1" thickBot="1">
      <c r="A156" s="16" t="s">
        <v>147</v>
      </c>
      <c r="B156" s="16"/>
      <c r="C156" s="17" t="s">
        <v>146</v>
      </c>
      <c r="D156" s="17"/>
      <c r="E156" s="17"/>
      <c r="F156" s="5" t="s">
        <v>148</v>
      </c>
      <c r="G156" s="6">
        <f t="shared" si="5"/>
        <v>100000</v>
      </c>
    </row>
    <row r="157" spans="1:7" s="1" customFormat="1" ht="15" customHeight="1" thickBot="1">
      <c r="A157" s="14" t="s">
        <v>149</v>
      </c>
      <c r="B157" s="14"/>
      <c r="C157" s="14"/>
      <c r="D157" s="14"/>
      <c r="E157" s="14"/>
      <c r="F157" s="14"/>
      <c r="G157" s="7">
        <f>52941651.65</f>
        <v>52941651.649999999</v>
      </c>
    </row>
    <row r="158" spans="1:7" s="1" customFormat="1" ht="14.1" customHeight="1">
      <c r="A158" s="12" t="s">
        <v>0</v>
      </c>
      <c r="B158" s="12"/>
      <c r="C158" s="12"/>
      <c r="D158" s="12"/>
      <c r="E158" s="12"/>
      <c r="F158" s="12"/>
      <c r="G158" s="12"/>
    </row>
    <row r="159" spans="1:7" s="1" customFormat="1" ht="14.1" customHeight="1">
      <c r="A159" s="12" t="s">
        <v>0</v>
      </c>
      <c r="B159" s="12"/>
      <c r="C159" s="12"/>
      <c r="D159" s="12"/>
      <c r="E159" s="12"/>
      <c r="F159" s="12"/>
      <c r="G159" s="12"/>
    </row>
    <row r="160" spans="1:7" s="1" customFormat="1" ht="14.1" customHeight="1">
      <c r="A160" s="12" t="s">
        <v>0</v>
      </c>
      <c r="B160" s="12"/>
      <c r="C160" s="12"/>
      <c r="D160" s="12"/>
      <c r="E160" s="12"/>
      <c r="F160" s="12"/>
      <c r="G160" s="12"/>
    </row>
    <row r="161" spans="1:7" s="1" customFormat="1" ht="14.1" customHeight="1">
      <c r="A161" s="13" t="s">
        <v>0</v>
      </c>
      <c r="B161" s="13"/>
      <c r="C161" s="13"/>
      <c r="D161" s="13"/>
      <c r="E161" s="13"/>
      <c r="F161" s="13"/>
      <c r="G161" s="13"/>
    </row>
    <row r="162" spans="1:7" s="1" customFormat="1" ht="6" customHeight="1">
      <c r="A162" s="13" t="s">
        <v>0</v>
      </c>
      <c r="B162" s="13"/>
      <c r="C162" s="13"/>
      <c r="D162" s="13"/>
      <c r="E162" s="13"/>
      <c r="F162" s="13"/>
      <c r="G162" s="13"/>
    </row>
    <row r="163" spans="1:7" s="1" customFormat="1" ht="14.1" customHeight="1">
      <c r="A163" s="13" t="s">
        <v>150</v>
      </c>
      <c r="B163" s="13"/>
      <c r="C163" s="13"/>
      <c r="D163" s="13"/>
      <c r="E163" s="13"/>
      <c r="F163" s="13"/>
      <c r="G163" s="13"/>
    </row>
  </sheetData>
  <mergeCells count="305">
    <mergeCell ref="G8:G10"/>
    <mergeCell ref="E1:G1"/>
    <mergeCell ref="A13:B13"/>
    <mergeCell ref="C13:E13"/>
    <mergeCell ref="A14:B14"/>
    <mergeCell ref="C14:E14"/>
    <mergeCell ref="A12:B12"/>
    <mergeCell ref="C12:E12"/>
    <mergeCell ref="A11:B11"/>
    <mergeCell ref="C11:E11"/>
    <mergeCell ref="A8:B10"/>
    <mergeCell ref="C8:F9"/>
    <mergeCell ref="C10:E10"/>
    <mergeCell ref="A18:B18"/>
    <mergeCell ref="C18:E18"/>
    <mergeCell ref="A19:B19"/>
    <mergeCell ref="C19:E19"/>
    <mergeCell ref="A17:B17"/>
    <mergeCell ref="C17:E17"/>
    <mergeCell ref="A15:B15"/>
    <mergeCell ref="C15:E15"/>
    <mergeCell ref="A16:B16"/>
    <mergeCell ref="C16:E16"/>
    <mergeCell ref="A23:B23"/>
    <mergeCell ref="C23:E23"/>
    <mergeCell ref="A24:B24"/>
    <mergeCell ref="C24:E24"/>
    <mergeCell ref="A22:B22"/>
    <mergeCell ref="C22:E22"/>
    <mergeCell ref="A21:B21"/>
    <mergeCell ref="C21:E21"/>
    <mergeCell ref="A20:B20"/>
    <mergeCell ref="C20:E20"/>
    <mergeCell ref="A28:B28"/>
    <mergeCell ref="C28:E28"/>
    <mergeCell ref="A29:B29"/>
    <mergeCell ref="C29:E29"/>
    <mergeCell ref="A27:B27"/>
    <mergeCell ref="C27:E27"/>
    <mergeCell ref="A25:B25"/>
    <mergeCell ref="C25:E25"/>
    <mergeCell ref="A26:B26"/>
    <mergeCell ref="C26:E26"/>
    <mergeCell ref="A34:B34"/>
    <mergeCell ref="C34:E34"/>
    <mergeCell ref="A33:B33"/>
    <mergeCell ref="C33:E33"/>
    <mergeCell ref="A31:B31"/>
    <mergeCell ref="C31:E31"/>
    <mergeCell ref="A32:B32"/>
    <mergeCell ref="C32:E32"/>
    <mergeCell ref="A30:B30"/>
    <mergeCell ref="C30:E30"/>
    <mergeCell ref="A39:B39"/>
    <mergeCell ref="C39:E39"/>
    <mergeCell ref="A37:B37"/>
    <mergeCell ref="C37:E37"/>
    <mergeCell ref="A38:B38"/>
    <mergeCell ref="C38:E38"/>
    <mergeCell ref="A35:B35"/>
    <mergeCell ref="C35:E35"/>
    <mergeCell ref="A36:B36"/>
    <mergeCell ref="C36:E36"/>
    <mergeCell ref="A43:B43"/>
    <mergeCell ref="C43:E43"/>
    <mergeCell ref="A44:B44"/>
    <mergeCell ref="C44:E44"/>
    <mergeCell ref="A42:B42"/>
    <mergeCell ref="C42:E42"/>
    <mergeCell ref="A40:B40"/>
    <mergeCell ref="C40:E40"/>
    <mergeCell ref="A41:B41"/>
    <mergeCell ref="C41:E41"/>
    <mergeCell ref="A48:B48"/>
    <mergeCell ref="C48:E48"/>
    <mergeCell ref="A49:B49"/>
    <mergeCell ref="C49:E49"/>
    <mergeCell ref="A47:B47"/>
    <mergeCell ref="C47:E47"/>
    <mergeCell ref="A45:B45"/>
    <mergeCell ref="C45:E45"/>
    <mergeCell ref="A46:B46"/>
    <mergeCell ref="C46:E46"/>
    <mergeCell ref="A55:B55"/>
    <mergeCell ref="C55:E55"/>
    <mergeCell ref="A53:B53"/>
    <mergeCell ref="C53:E53"/>
    <mergeCell ref="A54:B54"/>
    <mergeCell ref="C54:E54"/>
    <mergeCell ref="A52:B52"/>
    <mergeCell ref="C52:E52"/>
    <mergeCell ref="A50:B50"/>
    <mergeCell ref="C50:E50"/>
    <mergeCell ref="A51:B51"/>
    <mergeCell ref="C51:E51"/>
    <mergeCell ref="A60:B60"/>
    <mergeCell ref="C60:E60"/>
    <mergeCell ref="A61:B61"/>
    <mergeCell ref="C61:E61"/>
    <mergeCell ref="A58:B58"/>
    <mergeCell ref="C58:E58"/>
    <mergeCell ref="A59:B59"/>
    <mergeCell ref="C59:E59"/>
    <mergeCell ref="A56:B56"/>
    <mergeCell ref="C56:E56"/>
    <mergeCell ref="A57:B57"/>
    <mergeCell ref="C57:E57"/>
    <mergeCell ref="A65:B65"/>
    <mergeCell ref="C65:E65"/>
    <mergeCell ref="A66:B66"/>
    <mergeCell ref="C66:E66"/>
    <mergeCell ref="A64:B64"/>
    <mergeCell ref="C64:E64"/>
    <mergeCell ref="A62:B62"/>
    <mergeCell ref="C62:E62"/>
    <mergeCell ref="A63:B63"/>
    <mergeCell ref="C63:E63"/>
    <mergeCell ref="A71:B71"/>
    <mergeCell ref="C71:E71"/>
    <mergeCell ref="A72:B72"/>
    <mergeCell ref="C72:E72"/>
    <mergeCell ref="A70:B70"/>
    <mergeCell ref="C70:E70"/>
    <mergeCell ref="A69:B69"/>
    <mergeCell ref="C69:E69"/>
    <mergeCell ref="A67:B67"/>
    <mergeCell ref="C67:E67"/>
    <mergeCell ref="A68:B68"/>
    <mergeCell ref="C68:E68"/>
    <mergeCell ref="A78:B78"/>
    <mergeCell ref="C78:E78"/>
    <mergeCell ref="A76:B76"/>
    <mergeCell ref="C76:E76"/>
    <mergeCell ref="A77:B77"/>
    <mergeCell ref="C77:E77"/>
    <mergeCell ref="A75:B75"/>
    <mergeCell ref="C75:E75"/>
    <mergeCell ref="A73:B73"/>
    <mergeCell ref="C73:E73"/>
    <mergeCell ref="A74:B74"/>
    <mergeCell ref="C74:E74"/>
    <mergeCell ref="A83:B83"/>
    <mergeCell ref="C83:E83"/>
    <mergeCell ref="A84:B84"/>
    <mergeCell ref="C84:E84"/>
    <mergeCell ref="A81:B81"/>
    <mergeCell ref="C81:E81"/>
    <mergeCell ref="A82:B82"/>
    <mergeCell ref="C82:E82"/>
    <mergeCell ref="A79:B79"/>
    <mergeCell ref="C79:E79"/>
    <mergeCell ref="A80:B80"/>
    <mergeCell ref="C80:E80"/>
    <mergeCell ref="A89:B89"/>
    <mergeCell ref="C89:E89"/>
    <mergeCell ref="A88:B88"/>
    <mergeCell ref="C88:E88"/>
    <mergeCell ref="A86:B86"/>
    <mergeCell ref="C86:E86"/>
    <mergeCell ref="A87:B87"/>
    <mergeCell ref="C87:E87"/>
    <mergeCell ref="A85:B85"/>
    <mergeCell ref="C85:E85"/>
    <mergeCell ref="A94:B94"/>
    <mergeCell ref="C94:E94"/>
    <mergeCell ref="A95:B95"/>
    <mergeCell ref="C95:E95"/>
    <mergeCell ref="A92:B92"/>
    <mergeCell ref="C92:E92"/>
    <mergeCell ref="A93:B93"/>
    <mergeCell ref="C93:E93"/>
    <mergeCell ref="A90:B90"/>
    <mergeCell ref="C90:E90"/>
    <mergeCell ref="A91:B91"/>
    <mergeCell ref="C91:E91"/>
    <mergeCell ref="A100:B100"/>
    <mergeCell ref="C100:E100"/>
    <mergeCell ref="A98:B98"/>
    <mergeCell ref="C98:E98"/>
    <mergeCell ref="A99:B99"/>
    <mergeCell ref="C99:E99"/>
    <mergeCell ref="A96:B96"/>
    <mergeCell ref="C96:E96"/>
    <mergeCell ref="A97:B97"/>
    <mergeCell ref="C97:E97"/>
    <mergeCell ref="A106:B106"/>
    <mergeCell ref="C106:E106"/>
    <mergeCell ref="A104:B104"/>
    <mergeCell ref="C104:E104"/>
    <mergeCell ref="A105:B105"/>
    <mergeCell ref="C105:E105"/>
    <mergeCell ref="A103:B103"/>
    <mergeCell ref="C103:E103"/>
    <mergeCell ref="A101:B101"/>
    <mergeCell ref="C101:E101"/>
    <mergeCell ref="A102:B102"/>
    <mergeCell ref="C102:E102"/>
    <mergeCell ref="A111:B111"/>
    <mergeCell ref="C111:E111"/>
    <mergeCell ref="A109:B109"/>
    <mergeCell ref="C109:E109"/>
    <mergeCell ref="A110:B110"/>
    <mergeCell ref="C110:E110"/>
    <mergeCell ref="A107:B107"/>
    <mergeCell ref="C107:E107"/>
    <mergeCell ref="A108:B108"/>
    <mergeCell ref="C108:E108"/>
    <mergeCell ref="A116:B116"/>
    <mergeCell ref="C116:E116"/>
    <mergeCell ref="A115:B115"/>
    <mergeCell ref="C115:E115"/>
    <mergeCell ref="A114:B114"/>
    <mergeCell ref="C114:E114"/>
    <mergeCell ref="A113:B113"/>
    <mergeCell ref="C113:E113"/>
    <mergeCell ref="A112:B112"/>
    <mergeCell ref="C112:E112"/>
    <mergeCell ref="A121:B121"/>
    <mergeCell ref="C121:E121"/>
    <mergeCell ref="A122:B122"/>
    <mergeCell ref="C122:E122"/>
    <mergeCell ref="A120:B120"/>
    <mergeCell ref="C120:E120"/>
    <mergeCell ref="A119:B119"/>
    <mergeCell ref="C119:E119"/>
    <mergeCell ref="A117:B117"/>
    <mergeCell ref="C117:E117"/>
    <mergeCell ref="A118:B118"/>
    <mergeCell ref="C118:E118"/>
    <mergeCell ref="A126:B126"/>
    <mergeCell ref="C126:E126"/>
    <mergeCell ref="A127:B127"/>
    <mergeCell ref="C127:E127"/>
    <mergeCell ref="A125:B125"/>
    <mergeCell ref="C125:E125"/>
    <mergeCell ref="A123:B123"/>
    <mergeCell ref="C123:E123"/>
    <mergeCell ref="A124:B124"/>
    <mergeCell ref="C124:E124"/>
    <mergeCell ref="A131:B131"/>
    <mergeCell ref="C131:E131"/>
    <mergeCell ref="A132:B132"/>
    <mergeCell ref="C132:E132"/>
    <mergeCell ref="A129:B129"/>
    <mergeCell ref="C129:E129"/>
    <mergeCell ref="A130:B130"/>
    <mergeCell ref="C130:E130"/>
    <mergeCell ref="A128:B128"/>
    <mergeCell ref="C128:E128"/>
    <mergeCell ref="A137:B137"/>
    <mergeCell ref="C137:E137"/>
    <mergeCell ref="A138:B138"/>
    <mergeCell ref="C138:E138"/>
    <mergeCell ref="A136:B136"/>
    <mergeCell ref="C136:E136"/>
    <mergeCell ref="A135:B135"/>
    <mergeCell ref="C135:E135"/>
    <mergeCell ref="A133:B133"/>
    <mergeCell ref="C133:E133"/>
    <mergeCell ref="A134:B134"/>
    <mergeCell ref="C134:E134"/>
    <mergeCell ref="A142:B142"/>
    <mergeCell ref="C142:E142"/>
    <mergeCell ref="A143:B143"/>
    <mergeCell ref="C143:E143"/>
    <mergeCell ref="A140:B140"/>
    <mergeCell ref="C140:E140"/>
    <mergeCell ref="A141:B141"/>
    <mergeCell ref="C141:E141"/>
    <mergeCell ref="A139:B139"/>
    <mergeCell ref="C139:E139"/>
    <mergeCell ref="A149:B149"/>
    <mergeCell ref="C149:E149"/>
    <mergeCell ref="A146:B146"/>
    <mergeCell ref="C146:E146"/>
    <mergeCell ref="A147:B147"/>
    <mergeCell ref="C147:E147"/>
    <mergeCell ref="A145:B145"/>
    <mergeCell ref="C145:E145"/>
    <mergeCell ref="A144:B144"/>
    <mergeCell ref="C144:E144"/>
    <mergeCell ref="A158:G158"/>
    <mergeCell ref="A159:G159"/>
    <mergeCell ref="A160:G160"/>
    <mergeCell ref="A161:G161"/>
    <mergeCell ref="A162:G162"/>
    <mergeCell ref="A163:G163"/>
    <mergeCell ref="A157:F157"/>
    <mergeCell ref="A2:G5"/>
    <mergeCell ref="A155:B155"/>
    <mergeCell ref="C155:E155"/>
    <mergeCell ref="A156:B156"/>
    <mergeCell ref="C156:E156"/>
    <mergeCell ref="A153:B153"/>
    <mergeCell ref="C153:E153"/>
    <mergeCell ref="A154:B154"/>
    <mergeCell ref="C154:E154"/>
    <mergeCell ref="A152:B152"/>
    <mergeCell ref="C152:E152"/>
    <mergeCell ref="A150:B150"/>
    <mergeCell ref="C150:E150"/>
    <mergeCell ref="A151:B151"/>
    <mergeCell ref="C151:E151"/>
    <mergeCell ref="A148:B148"/>
    <mergeCell ref="C148:E148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Юрист</cp:lastModifiedBy>
  <cp:lastPrinted>2022-07-29T06:31:00Z</cp:lastPrinted>
  <dcterms:created xsi:type="dcterms:W3CDTF">2022-07-22T10:53:33Z</dcterms:created>
  <dcterms:modified xsi:type="dcterms:W3CDTF">2022-07-29T06:31:10Z</dcterms:modified>
</cp:coreProperties>
</file>