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H9" i="1"/>
  <c r="K9"/>
  <c r="H10"/>
  <c r="K10"/>
  <c r="H11"/>
  <c r="K11"/>
  <c r="H12"/>
  <c r="K12"/>
  <c r="H13"/>
  <c r="K13"/>
  <c r="H14"/>
  <c r="K14"/>
  <c r="H15"/>
  <c r="K15"/>
  <c r="H16"/>
  <c r="K16"/>
  <c r="H17"/>
  <c r="K17"/>
  <c r="H18"/>
  <c r="K18"/>
  <c r="H19"/>
  <c r="K19"/>
  <c r="H20"/>
  <c r="K20"/>
  <c r="H21"/>
  <c r="K21"/>
  <c r="H22"/>
  <c r="K22"/>
  <c r="H23"/>
  <c r="K23"/>
  <c r="H24"/>
  <c r="K24"/>
  <c r="H25"/>
  <c r="K25"/>
  <c r="H26"/>
  <c r="K26"/>
  <c r="H27"/>
  <c r="K27"/>
  <c r="H28"/>
  <c r="K28"/>
  <c r="H29"/>
  <c r="K29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K42"/>
  <c r="H43"/>
  <c r="K43"/>
  <c r="H44"/>
  <c r="K44"/>
  <c r="H45"/>
  <c r="K45"/>
  <c r="H46"/>
  <c r="K46"/>
  <c r="H47"/>
  <c r="K47"/>
  <c r="H48"/>
  <c r="K48"/>
  <c r="H49"/>
  <c r="K49"/>
  <c r="H50"/>
  <c r="K50"/>
  <c r="H51"/>
  <c r="K51"/>
  <c r="H52"/>
  <c r="K52"/>
  <c r="H53"/>
  <c r="K53"/>
  <c r="H54"/>
  <c r="K54"/>
  <c r="H55"/>
  <c r="K55"/>
  <c r="H56"/>
  <c r="K56"/>
  <c r="H57"/>
  <c r="K57"/>
  <c r="H58"/>
  <c r="K58"/>
  <c r="H59"/>
  <c r="K59"/>
  <c r="H60"/>
  <c r="K60"/>
  <c r="H61"/>
  <c r="K61"/>
  <c r="H62"/>
  <c r="K62"/>
  <c r="H63"/>
  <c r="K63"/>
  <c r="H64"/>
  <c r="K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K75"/>
  <c r="H76"/>
  <c r="K76"/>
  <c r="H77"/>
  <c r="K77"/>
  <c r="H78"/>
  <c r="K78"/>
  <c r="H79"/>
  <c r="K79"/>
  <c r="H80"/>
  <c r="K80"/>
  <c r="H81"/>
  <c r="K81"/>
  <c r="H82"/>
  <c r="K82"/>
  <c r="H83"/>
  <c r="K83"/>
  <c r="H84"/>
  <c r="K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</calcChain>
</file>

<file path=xl/sharedStrings.xml><?xml version="1.0" encoding="utf-8"?>
<sst xmlns="http://schemas.openxmlformats.org/spreadsheetml/2006/main" count="382" uniqueCount="127">
  <si>
    <t/>
  </si>
  <si>
    <t>Наименование</t>
  </si>
  <si>
    <t>Код по бюджетной классификации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</si>
  <si>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</si>
  <si>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</si>
  <si>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</si>
  <si>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</si>
  <si>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</si>
  <si>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</si>
  <si>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</si>
  <si>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</si>
  <si>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</si>
  <si>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</si>
  <si>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</si>
  <si>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</si>
  <si>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</si>
  <si>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</si>
  <si>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</si>
  <si>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</si>
  <si>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</si>
  <si>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</si>
  <si>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</si>
  <si>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</si>
  <si>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</si>
  <si>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</si>
  <si>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</si>
  <si>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</si>
  <si>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</si>
  <si>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</si>
  <si>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</si>
  <si>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</si>
  <si>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</si>
  <si>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</si>
  <si>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</si>
  <si>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</si>
  <si>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</si>
  <si>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</si>
  <si>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</si>
  <si>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</si>
  <si>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</si>
  <si>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</si>
  <si>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</si>
  <si>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</si>
  <si>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</si>
  <si>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</si>
  <si>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</si>
  <si>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</si>
  <si>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</si>
  <si>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</si>
  <si>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</si>
  <si>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</si>
  <si>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</si>
  <si>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</si>
  <si>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</si>
  <si>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</si>
  <si>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</si>
  <si>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</si>
  <si>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Условно утверждённые</t>
  </si>
  <si>
    <t>6000099999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</si>
  <si>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</si>
  <si>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</si>
  <si>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</si>
  <si>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</si>
  <si>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</si>
  <si>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</si>
  <si>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</si>
  <si>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</si>
  <si>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</si>
  <si>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</si>
  <si>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</si>
  <si>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</si>
  <si>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</si>
  <si>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</si>
  <si>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</si>
  <si>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</si>
  <si>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</si>
  <si>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</si>
  <si>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</si>
  <si>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</si>
  <si>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</si>
  <si>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</si>
  <si>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</si>
  <si>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</si>
  <si>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</si>
  <si>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</si>
  <si>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</si>
  <si>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</si>
  <si>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</si>
  <si>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</si>
  <si>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</si>
  <si>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</si>
  <si>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</si>
  <si>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</si>
  <si>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</si>
  <si>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</si>
  <si>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</si>
  <si>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</si>
  <si>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</si>
  <si>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</si>
  <si>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</si>
  <si>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</si>
  <si>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</si>
  <si>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</si>
  <si>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</si>
  <si>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</si>
  <si>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</si>
  <si>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</si>
  <si>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</si>
  <si>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</si>
  <si>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</si>
  <si>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</si>
  <si>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</si>
  <si>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</si>
  <si>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</si>
  <si>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</si>
  <si>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</si>
  <si>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</si>
  <si>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</si>
  <si>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</si>
  <si>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</si>
  <si>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Итого</t>
  </si>
  <si>
    <t>Дата формирования отчета: 22.12.2023 9:10:28</t>
  </si>
  <si>
    <t>2025 год</t>
  </si>
  <si>
    <t>2026 год</t>
  </si>
  <si>
    <t>рублей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</si>
  <si>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плановый период 2025 и 2026 годов</t>
  </si>
  <si>
    <t>Приложение № 6                                             к решению Совета депутатов                      от 28.12.2023 года №22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</si>
</sst>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right" vertical="center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05"/>
  <sheetViews>
    <sheetView tabSelected="1" workbookViewId="0">
      <selection activeCell="L3" sqref="L3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7.7109375" style="1" customWidth="1"/>
    <col min="8" max="8" width="4.7109375" style="1" customWidth="1"/>
    <col min="9" max="10" width="5.7109375" style="1" customWidth="1"/>
    <col min="11" max="11" width="3.7109375" style="1" customWidth="1"/>
    <col min="12" max="12" width="11.7109375" style="1" customWidth="1"/>
  </cols>
  <sheetData>
    <row r="1" spans="1:12" s="1" customFormat="1" ht="42" customHeight="1">
      <c r="I1" s="9" t="s">
        <v>126</v>
      </c>
      <c r="J1" s="9"/>
      <c r="K1" s="9"/>
      <c r="L1" s="9"/>
    </row>
    <row r="2" spans="1:12" s="1" customFormat="1" ht="61.5" customHeight="1">
      <c r="A2" s="10" t="s">
        <v>125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6"/>
    </row>
    <row r="4" spans="1:12" s="1" customFormat="1" ht="15.9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124</v>
      </c>
    </row>
    <row r="5" spans="1:12" s="1" customFormat="1" ht="14.1" customHeight="1">
      <c r="A5" s="23" t="s">
        <v>1</v>
      </c>
      <c r="B5" s="23"/>
      <c r="C5" s="23" t="s">
        <v>2</v>
      </c>
      <c r="D5" s="23"/>
      <c r="E5" s="23"/>
      <c r="F5" s="23"/>
      <c r="G5" s="23"/>
      <c r="H5" s="25" t="s">
        <v>6</v>
      </c>
      <c r="I5" s="25"/>
      <c r="J5" s="25"/>
      <c r="K5" s="25"/>
      <c r="L5" s="25"/>
    </row>
    <row r="6" spans="1:12" s="1" customFormat="1" ht="9.9499999999999993" customHeight="1">
      <c r="A6" s="23"/>
      <c r="B6" s="23"/>
      <c r="C6" s="23"/>
      <c r="D6" s="23"/>
      <c r="E6" s="23"/>
      <c r="F6" s="23"/>
      <c r="G6" s="23"/>
      <c r="H6" s="24" t="s">
        <v>122</v>
      </c>
      <c r="I6" s="24"/>
      <c r="J6" s="24"/>
      <c r="K6" s="20" t="s">
        <v>123</v>
      </c>
      <c r="L6" s="20"/>
    </row>
    <row r="7" spans="1:12" s="1" customFormat="1" ht="14.1" customHeight="1">
      <c r="A7" s="23"/>
      <c r="B7" s="23"/>
      <c r="C7" s="24" t="s">
        <v>3</v>
      </c>
      <c r="D7" s="24"/>
      <c r="E7" s="24"/>
      <c r="F7" s="3" t="s">
        <v>4</v>
      </c>
      <c r="G7" s="3" t="s">
        <v>5</v>
      </c>
      <c r="H7" s="24"/>
      <c r="I7" s="24"/>
      <c r="J7" s="24"/>
      <c r="K7" s="20"/>
      <c r="L7" s="20"/>
    </row>
    <row r="8" spans="1:12" s="1" customFormat="1" ht="14.1" customHeight="1">
      <c r="A8" s="21" t="s">
        <v>7</v>
      </c>
      <c r="B8" s="21"/>
      <c r="C8" s="21" t="s">
        <v>8</v>
      </c>
      <c r="D8" s="21"/>
      <c r="E8" s="21"/>
      <c r="F8" s="4" t="s">
        <v>9</v>
      </c>
      <c r="G8" s="4" t="s">
        <v>10</v>
      </c>
      <c r="H8" s="21" t="s">
        <v>11</v>
      </c>
      <c r="I8" s="21"/>
      <c r="J8" s="21"/>
      <c r="K8" s="22" t="s">
        <v>12</v>
      </c>
      <c r="L8" s="22"/>
    </row>
    <row r="9" spans="1:12" s="1" customFormat="1" ht="14.1" customHeight="1">
      <c r="A9" s="16" t="s">
        <v>13</v>
      </c>
      <c r="B9" s="16"/>
      <c r="C9" s="17" t="s">
        <v>14</v>
      </c>
      <c r="D9" s="17"/>
      <c r="E9" s="17"/>
      <c r="F9" s="5" t="s">
        <v>0</v>
      </c>
      <c r="G9" s="5" t="s">
        <v>0</v>
      </c>
      <c r="H9" s="18">
        <f>29505367.27</f>
        <v>29505367.27</v>
      </c>
      <c r="I9" s="18"/>
      <c r="J9" s="18"/>
      <c r="K9" s="19">
        <f>30684767.27</f>
        <v>30684767.27</v>
      </c>
      <c r="L9" s="19"/>
    </row>
    <row r="10" spans="1:12" s="1" customFormat="1" ht="33.950000000000003" customHeight="1">
      <c r="A10" s="16" t="s">
        <v>15</v>
      </c>
      <c r="B10" s="16"/>
      <c r="C10" s="17" t="s">
        <v>16</v>
      </c>
      <c r="D10" s="17"/>
      <c r="E10" s="17"/>
      <c r="F10" s="5" t="s">
        <v>0</v>
      </c>
      <c r="G10" s="5" t="s">
        <v>0</v>
      </c>
      <c r="H10" s="18">
        <f t="shared" ref="H10:H15" si="0">2224108</f>
        <v>2224108</v>
      </c>
      <c r="I10" s="18"/>
      <c r="J10" s="18"/>
      <c r="K10" s="19">
        <f t="shared" ref="K10:K15" si="1">2224108</f>
        <v>2224108</v>
      </c>
      <c r="L10" s="19"/>
    </row>
    <row r="11" spans="1:12" s="1" customFormat="1" ht="33.950000000000003" customHeight="1">
      <c r="A11" s="16" t="s">
        <v>17</v>
      </c>
      <c r="B11" s="16"/>
      <c r="C11" s="17" t="s">
        <v>16</v>
      </c>
      <c r="D11" s="17"/>
      <c r="E11" s="17"/>
      <c r="F11" s="5" t="s">
        <v>18</v>
      </c>
      <c r="G11" s="5" t="s">
        <v>0</v>
      </c>
      <c r="H11" s="18">
        <f t="shared" si="0"/>
        <v>2224108</v>
      </c>
      <c r="I11" s="18"/>
      <c r="J11" s="18"/>
      <c r="K11" s="19">
        <f t="shared" si="1"/>
        <v>2224108</v>
      </c>
      <c r="L11" s="19"/>
    </row>
    <row r="12" spans="1:12" s="1" customFormat="1" ht="45" customHeight="1">
      <c r="A12" s="16" t="s">
        <v>19</v>
      </c>
      <c r="B12" s="16"/>
      <c r="C12" s="17" t="s">
        <v>16</v>
      </c>
      <c r="D12" s="17"/>
      <c r="E12" s="17"/>
      <c r="F12" s="5" t="s">
        <v>20</v>
      </c>
      <c r="G12" s="5" t="s">
        <v>0</v>
      </c>
      <c r="H12" s="18">
        <f t="shared" si="0"/>
        <v>2224108</v>
      </c>
      <c r="I12" s="18"/>
      <c r="J12" s="18"/>
      <c r="K12" s="19">
        <f t="shared" si="1"/>
        <v>2224108</v>
      </c>
      <c r="L12" s="19"/>
    </row>
    <row r="13" spans="1:12" s="1" customFormat="1" ht="24" customHeight="1">
      <c r="A13" s="16" t="s">
        <v>21</v>
      </c>
      <c r="B13" s="16"/>
      <c r="C13" s="17" t="s">
        <v>16</v>
      </c>
      <c r="D13" s="17"/>
      <c r="E13" s="17"/>
      <c r="F13" s="5" t="s">
        <v>22</v>
      </c>
      <c r="G13" s="5" t="s">
        <v>0</v>
      </c>
      <c r="H13" s="18">
        <f t="shared" si="0"/>
        <v>2224108</v>
      </c>
      <c r="I13" s="18"/>
      <c r="J13" s="18"/>
      <c r="K13" s="19">
        <f t="shared" si="1"/>
        <v>2224108</v>
      </c>
      <c r="L13" s="19"/>
    </row>
    <row r="14" spans="1:12" s="1" customFormat="1" ht="54.95" customHeight="1">
      <c r="A14" s="16" t="s">
        <v>23</v>
      </c>
      <c r="B14" s="16"/>
      <c r="C14" s="17" t="s">
        <v>16</v>
      </c>
      <c r="D14" s="17"/>
      <c r="E14" s="17"/>
      <c r="F14" s="5" t="s">
        <v>22</v>
      </c>
      <c r="G14" s="5" t="s">
        <v>24</v>
      </c>
      <c r="H14" s="18">
        <f t="shared" si="0"/>
        <v>2224108</v>
      </c>
      <c r="I14" s="18"/>
      <c r="J14" s="18"/>
      <c r="K14" s="19">
        <f t="shared" si="1"/>
        <v>2224108</v>
      </c>
      <c r="L14" s="19"/>
    </row>
    <row r="15" spans="1:12" s="1" customFormat="1" ht="24" customHeight="1">
      <c r="A15" s="16" t="s">
        <v>25</v>
      </c>
      <c r="B15" s="16"/>
      <c r="C15" s="17" t="s">
        <v>16</v>
      </c>
      <c r="D15" s="17"/>
      <c r="E15" s="17"/>
      <c r="F15" s="5" t="s">
        <v>22</v>
      </c>
      <c r="G15" s="5" t="s">
        <v>26</v>
      </c>
      <c r="H15" s="18">
        <f t="shared" si="0"/>
        <v>2224108</v>
      </c>
      <c r="I15" s="18"/>
      <c r="J15" s="18"/>
      <c r="K15" s="19">
        <f t="shared" si="1"/>
        <v>2224108</v>
      </c>
      <c r="L15" s="19"/>
    </row>
    <row r="16" spans="1:12" s="1" customFormat="1" ht="33.950000000000003" customHeight="1">
      <c r="A16" s="16" t="s">
        <v>27</v>
      </c>
      <c r="B16" s="16"/>
      <c r="C16" s="17" t="s">
        <v>28</v>
      </c>
      <c r="D16" s="17"/>
      <c r="E16" s="17"/>
      <c r="F16" s="5" t="s">
        <v>0</v>
      </c>
      <c r="G16" s="5" t="s">
        <v>0</v>
      </c>
      <c r="H16" s="18">
        <f t="shared" ref="H16:H21" si="2">12889718</f>
        <v>12889718</v>
      </c>
      <c r="I16" s="18"/>
      <c r="J16" s="18"/>
      <c r="K16" s="19">
        <f t="shared" ref="K16:K21" si="3">12889718</f>
        <v>12889718</v>
      </c>
      <c r="L16" s="19"/>
    </row>
    <row r="17" spans="1:12" s="1" customFormat="1" ht="33.950000000000003" customHeight="1">
      <c r="A17" s="16" t="s">
        <v>17</v>
      </c>
      <c r="B17" s="16"/>
      <c r="C17" s="17" t="s">
        <v>28</v>
      </c>
      <c r="D17" s="17"/>
      <c r="E17" s="17"/>
      <c r="F17" s="5" t="s">
        <v>18</v>
      </c>
      <c r="G17" s="5" t="s">
        <v>0</v>
      </c>
      <c r="H17" s="18">
        <f t="shared" si="2"/>
        <v>12889718</v>
      </c>
      <c r="I17" s="18"/>
      <c r="J17" s="18"/>
      <c r="K17" s="19">
        <f t="shared" si="3"/>
        <v>12889718</v>
      </c>
      <c r="L17" s="19"/>
    </row>
    <row r="18" spans="1:12" s="1" customFormat="1" ht="45" customHeight="1">
      <c r="A18" s="16" t="s">
        <v>19</v>
      </c>
      <c r="B18" s="16"/>
      <c r="C18" s="17" t="s">
        <v>28</v>
      </c>
      <c r="D18" s="17"/>
      <c r="E18" s="17"/>
      <c r="F18" s="5" t="s">
        <v>20</v>
      </c>
      <c r="G18" s="5" t="s">
        <v>0</v>
      </c>
      <c r="H18" s="18">
        <f t="shared" si="2"/>
        <v>12889718</v>
      </c>
      <c r="I18" s="18"/>
      <c r="J18" s="18"/>
      <c r="K18" s="19">
        <f t="shared" si="3"/>
        <v>12889718</v>
      </c>
      <c r="L18" s="19"/>
    </row>
    <row r="19" spans="1:12" s="1" customFormat="1" ht="54.95" customHeight="1">
      <c r="A19" s="16" t="s">
        <v>23</v>
      </c>
      <c r="B19" s="16"/>
      <c r="C19" s="17" t="s">
        <v>28</v>
      </c>
      <c r="D19" s="17"/>
      <c r="E19" s="17"/>
      <c r="F19" s="5" t="s">
        <v>29</v>
      </c>
      <c r="G19" s="5" t="s">
        <v>0</v>
      </c>
      <c r="H19" s="18">
        <f t="shared" si="2"/>
        <v>12889718</v>
      </c>
      <c r="I19" s="18"/>
      <c r="J19" s="18"/>
      <c r="K19" s="19">
        <f t="shared" si="3"/>
        <v>12889718</v>
      </c>
      <c r="L19" s="19"/>
    </row>
    <row r="20" spans="1:12" s="1" customFormat="1" ht="54.95" customHeight="1">
      <c r="A20" s="16" t="s">
        <v>23</v>
      </c>
      <c r="B20" s="16"/>
      <c r="C20" s="17" t="s">
        <v>28</v>
      </c>
      <c r="D20" s="17"/>
      <c r="E20" s="17"/>
      <c r="F20" s="5" t="s">
        <v>29</v>
      </c>
      <c r="G20" s="5" t="s">
        <v>24</v>
      </c>
      <c r="H20" s="18">
        <f t="shared" si="2"/>
        <v>12889718</v>
      </c>
      <c r="I20" s="18"/>
      <c r="J20" s="18"/>
      <c r="K20" s="19">
        <f t="shared" si="3"/>
        <v>12889718</v>
      </c>
      <c r="L20" s="19"/>
    </row>
    <row r="21" spans="1:12" s="1" customFormat="1" ht="24" customHeight="1">
      <c r="A21" s="16" t="s">
        <v>25</v>
      </c>
      <c r="B21" s="16"/>
      <c r="C21" s="17" t="s">
        <v>28</v>
      </c>
      <c r="D21" s="17"/>
      <c r="E21" s="17"/>
      <c r="F21" s="5" t="s">
        <v>29</v>
      </c>
      <c r="G21" s="5" t="s">
        <v>26</v>
      </c>
      <c r="H21" s="18">
        <f t="shared" si="2"/>
        <v>12889718</v>
      </c>
      <c r="I21" s="18"/>
      <c r="J21" s="18"/>
      <c r="K21" s="19">
        <f t="shared" si="3"/>
        <v>12889718</v>
      </c>
      <c r="L21" s="19"/>
    </row>
    <row r="22" spans="1:12" s="1" customFormat="1" ht="14.1" customHeight="1">
      <c r="A22" s="16" t="s">
        <v>30</v>
      </c>
      <c r="B22" s="16"/>
      <c r="C22" s="17" t="s">
        <v>31</v>
      </c>
      <c r="D22" s="17"/>
      <c r="E22" s="17"/>
      <c r="F22" s="5" t="s">
        <v>0</v>
      </c>
      <c r="G22" s="5" t="s">
        <v>0</v>
      </c>
      <c r="H22" s="18">
        <f t="shared" ref="H22:H26" si="4">100000</f>
        <v>100000</v>
      </c>
      <c r="I22" s="18"/>
      <c r="J22" s="18"/>
      <c r="K22" s="19">
        <f t="shared" ref="K22:K26" si="5">100000</f>
        <v>100000</v>
      </c>
      <c r="L22" s="19"/>
    </row>
    <row r="23" spans="1:12" s="1" customFormat="1" ht="14.1" customHeight="1">
      <c r="A23" s="16" t="s">
        <v>32</v>
      </c>
      <c r="B23" s="16"/>
      <c r="C23" s="17" t="s">
        <v>31</v>
      </c>
      <c r="D23" s="17"/>
      <c r="E23" s="17"/>
      <c r="F23" s="5" t="s">
        <v>33</v>
      </c>
      <c r="G23" s="5" t="s">
        <v>0</v>
      </c>
      <c r="H23" s="18">
        <f t="shared" si="4"/>
        <v>100000</v>
      </c>
      <c r="I23" s="18"/>
      <c r="J23" s="18"/>
      <c r="K23" s="19">
        <f t="shared" si="5"/>
        <v>100000</v>
      </c>
      <c r="L23" s="19"/>
    </row>
    <row r="24" spans="1:12" s="1" customFormat="1" ht="14.1" customHeight="1">
      <c r="A24" s="16" t="s">
        <v>34</v>
      </c>
      <c r="B24" s="16"/>
      <c r="C24" s="17" t="s">
        <v>31</v>
      </c>
      <c r="D24" s="17"/>
      <c r="E24" s="17"/>
      <c r="F24" s="5" t="s">
        <v>35</v>
      </c>
      <c r="G24" s="5" t="s">
        <v>0</v>
      </c>
      <c r="H24" s="18">
        <f t="shared" si="4"/>
        <v>100000</v>
      </c>
      <c r="I24" s="18"/>
      <c r="J24" s="18"/>
      <c r="K24" s="19">
        <f t="shared" si="5"/>
        <v>100000</v>
      </c>
      <c r="L24" s="19"/>
    </row>
    <row r="25" spans="1:12" s="1" customFormat="1" ht="14.1" customHeight="1">
      <c r="A25" s="16" t="s">
        <v>36</v>
      </c>
      <c r="B25" s="16"/>
      <c r="C25" s="17" t="s">
        <v>31</v>
      </c>
      <c r="D25" s="17"/>
      <c r="E25" s="17"/>
      <c r="F25" s="5" t="s">
        <v>35</v>
      </c>
      <c r="G25" s="5" t="s">
        <v>37</v>
      </c>
      <c r="H25" s="18">
        <f t="shared" si="4"/>
        <v>100000</v>
      </c>
      <c r="I25" s="18"/>
      <c r="J25" s="18"/>
      <c r="K25" s="19">
        <f t="shared" si="5"/>
        <v>100000</v>
      </c>
      <c r="L25" s="19"/>
    </row>
    <row r="26" spans="1:12" s="1" customFormat="1" ht="14.1" customHeight="1">
      <c r="A26" s="16" t="s">
        <v>38</v>
      </c>
      <c r="B26" s="16"/>
      <c r="C26" s="17" t="s">
        <v>31</v>
      </c>
      <c r="D26" s="17"/>
      <c r="E26" s="17"/>
      <c r="F26" s="5" t="s">
        <v>35</v>
      </c>
      <c r="G26" s="5" t="s">
        <v>39</v>
      </c>
      <c r="H26" s="18">
        <f t="shared" si="4"/>
        <v>100000</v>
      </c>
      <c r="I26" s="18"/>
      <c r="J26" s="18"/>
      <c r="K26" s="19">
        <f t="shared" si="5"/>
        <v>100000</v>
      </c>
      <c r="L26" s="19"/>
    </row>
    <row r="27" spans="1:12" s="1" customFormat="1" ht="14.1" customHeight="1">
      <c r="A27" s="16" t="s">
        <v>40</v>
      </c>
      <c r="B27" s="16"/>
      <c r="C27" s="17" t="s">
        <v>41</v>
      </c>
      <c r="D27" s="17"/>
      <c r="E27" s="17"/>
      <c r="F27" s="5" t="s">
        <v>0</v>
      </c>
      <c r="G27" s="5" t="s">
        <v>0</v>
      </c>
      <c r="H27" s="18">
        <f>14291541.27</f>
        <v>14291541.27</v>
      </c>
      <c r="I27" s="18"/>
      <c r="J27" s="18"/>
      <c r="K27" s="19">
        <f>15470941.27</f>
        <v>15470941.27</v>
      </c>
      <c r="L27" s="19"/>
    </row>
    <row r="28" spans="1:12" s="1" customFormat="1" ht="33.950000000000003" customHeight="1">
      <c r="A28" s="16" t="s">
        <v>42</v>
      </c>
      <c r="B28" s="16"/>
      <c r="C28" s="17" t="s">
        <v>41</v>
      </c>
      <c r="D28" s="17"/>
      <c r="E28" s="17"/>
      <c r="F28" s="5" t="s">
        <v>43</v>
      </c>
      <c r="G28" s="5" t="s">
        <v>0</v>
      </c>
      <c r="H28" s="18">
        <f>11987118.17</f>
        <v>11987118.17</v>
      </c>
      <c r="I28" s="18"/>
      <c r="J28" s="18"/>
      <c r="K28" s="19">
        <f>11987118.17</f>
        <v>11987118.17</v>
      </c>
      <c r="L28" s="19"/>
    </row>
    <row r="29" spans="1:12" s="1" customFormat="1" ht="45" customHeight="1">
      <c r="A29" s="16" t="s">
        <v>44</v>
      </c>
      <c r="B29" s="16"/>
      <c r="C29" s="17" t="s">
        <v>41</v>
      </c>
      <c r="D29" s="17"/>
      <c r="E29" s="17"/>
      <c r="F29" s="5" t="s">
        <v>45</v>
      </c>
      <c r="G29" s="5" t="s">
        <v>0</v>
      </c>
      <c r="H29" s="18">
        <f>11324824.07</f>
        <v>11324824.07</v>
      </c>
      <c r="I29" s="18"/>
      <c r="J29" s="18"/>
      <c r="K29" s="19">
        <f>11324824.07</f>
        <v>11324824.07</v>
      </c>
      <c r="L29" s="19"/>
    </row>
    <row r="30" spans="1:12" s="1" customFormat="1" ht="24" customHeight="1">
      <c r="A30" s="16" t="s">
        <v>46</v>
      </c>
      <c r="B30" s="16"/>
      <c r="C30" s="17" t="s">
        <v>41</v>
      </c>
      <c r="D30" s="17"/>
      <c r="E30" s="17"/>
      <c r="F30" s="5" t="s">
        <v>47</v>
      </c>
      <c r="G30" s="5" t="s">
        <v>0</v>
      </c>
      <c r="H30" s="18">
        <f>11324824.07</f>
        <v>11324824.07</v>
      </c>
      <c r="I30" s="18"/>
      <c r="J30" s="18"/>
      <c r="K30" s="19">
        <f>11324824.07</f>
        <v>11324824.07</v>
      </c>
      <c r="L30" s="19"/>
    </row>
    <row r="31" spans="1:12" s="1" customFormat="1" ht="54.95" customHeight="1">
      <c r="A31" s="16" t="s">
        <v>23</v>
      </c>
      <c r="B31" s="16"/>
      <c r="C31" s="17" t="s">
        <v>41</v>
      </c>
      <c r="D31" s="17"/>
      <c r="E31" s="17"/>
      <c r="F31" s="5" t="s">
        <v>47</v>
      </c>
      <c r="G31" s="5" t="s">
        <v>24</v>
      </c>
      <c r="H31" s="18">
        <f>11324824.07</f>
        <v>11324824.07</v>
      </c>
      <c r="I31" s="18"/>
      <c r="J31" s="18"/>
      <c r="K31" s="19">
        <f>11324824.07</f>
        <v>11324824.07</v>
      </c>
      <c r="L31" s="19"/>
    </row>
    <row r="32" spans="1:12" s="1" customFormat="1" ht="14.1" customHeight="1">
      <c r="A32" s="16" t="s">
        <v>48</v>
      </c>
      <c r="B32" s="16"/>
      <c r="C32" s="17" t="s">
        <v>41</v>
      </c>
      <c r="D32" s="17"/>
      <c r="E32" s="17"/>
      <c r="F32" s="5" t="s">
        <v>47</v>
      </c>
      <c r="G32" s="5" t="s">
        <v>49</v>
      </c>
      <c r="H32" s="18">
        <f>11324824.07</f>
        <v>11324824.07</v>
      </c>
      <c r="I32" s="18"/>
      <c r="J32" s="18"/>
      <c r="K32" s="19">
        <f>11324824.07</f>
        <v>11324824.07</v>
      </c>
      <c r="L32" s="19"/>
    </row>
    <row r="33" spans="1:12" s="1" customFormat="1" ht="24" customHeight="1">
      <c r="A33" s="16" t="s">
        <v>50</v>
      </c>
      <c r="B33" s="16"/>
      <c r="C33" s="17" t="s">
        <v>41</v>
      </c>
      <c r="D33" s="17"/>
      <c r="E33" s="17"/>
      <c r="F33" s="5" t="s">
        <v>51</v>
      </c>
      <c r="G33" s="5" t="s">
        <v>0</v>
      </c>
      <c r="H33" s="18">
        <f>662294.1</f>
        <v>662294.1</v>
      </c>
      <c r="I33" s="18"/>
      <c r="J33" s="18"/>
      <c r="K33" s="19">
        <f>662294.1</f>
        <v>662294.1</v>
      </c>
      <c r="L33" s="19"/>
    </row>
    <row r="34" spans="1:12" s="1" customFormat="1" ht="24" customHeight="1">
      <c r="A34" s="16" t="s">
        <v>46</v>
      </c>
      <c r="B34" s="16"/>
      <c r="C34" s="17" t="s">
        <v>41</v>
      </c>
      <c r="D34" s="17"/>
      <c r="E34" s="17"/>
      <c r="F34" s="5" t="s">
        <v>52</v>
      </c>
      <c r="G34" s="5" t="s">
        <v>0</v>
      </c>
      <c r="H34" s="18">
        <f>662294.1</f>
        <v>662294.1</v>
      </c>
      <c r="I34" s="18"/>
      <c r="J34" s="18"/>
      <c r="K34" s="19">
        <f>662294.1</f>
        <v>662294.1</v>
      </c>
      <c r="L34" s="19"/>
    </row>
    <row r="35" spans="1:12" s="1" customFormat="1" ht="24" customHeight="1">
      <c r="A35" s="16" t="s">
        <v>53</v>
      </c>
      <c r="B35" s="16"/>
      <c r="C35" s="17" t="s">
        <v>41</v>
      </c>
      <c r="D35" s="17"/>
      <c r="E35" s="17"/>
      <c r="F35" s="5" t="s">
        <v>52</v>
      </c>
      <c r="G35" s="5" t="s">
        <v>54</v>
      </c>
      <c r="H35" s="18">
        <f>662294.1</f>
        <v>662294.1</v>
      </c>
      <c r="I35" s="18"/>
      <c r="J35" s="18"/>
      <c r="K35" s="19">
        <f>662294.1</f>
        <v>662294.1</v>
      </c>
      <c r="L35" s="19"/>
    </row>
    <row r="36" spans="1:12" s="1" customFormat="1" ht="24" customHeight="1">
      <c r="A36" s="16" t="s">
        <v>55</v>
      </c>
      <c r="B36" s="16"/>
      <c r="C36" s="17" t="s">
        <v>41</v>
      </c>
      <c r="D36" s="17"/>
      <c r="E36" s="17"/>
      <c r="F36" s="5" t="s">
        <v>52</v>
      </c>
      <c r="G36" s="5" t="s">
        <v>56</v>
      </c>
      <c r="H36" s="18">
        <f>662294.1</f>
        <v>662294.1</v>
      </c>
      <c r="I36" s="18"/>
      <c r="J36" s="18"/>
      <c r="K36" s="19">
        <f>662294.1</f>
        <v>662294.1</v>
      </c>
      <c r="L36" s="19"/>
    </row>
    <row r="37" spans="1:12" s="1" customFormat="1" ht="14.1" customHeight="1">
      <c r="A37" s="16" t="s">
        <v>32</v>
      </c>
      <c r="B37" s="16"/>
      <c r="C37" s="17" t="s">
        <v>41</v>
      </c>
      <c r="D37" s="17"/>
      <c r="E37" s="17"/>
      <c r="F37" s="5" t="s">
        <v>33</v>
      </c>
      <c r="G37" s="5" t="s">
        <v>0</v>
      </c>
      <c r="H37" s="18">
        <f t="shared" ref="H37:H40" si="6">2304423.1</f>
        <v>2304423.1</v>
      </c>
      <c r="I37" s="18"/>
      <c r="J37" s="18"/>
      <c r="K37" s="19">
        <f t="shared" ref="K37:K40" si="7">3483823.1</f>
        <v>3483823.1</v>
      </c>
      <c r="L37" s="19"/>
    </row>
    <row r="38" spans="1:12" s="1" customFormat="1" ht="14.1" customHeight="1">
      <c r="A38" s="16" t="s">
        <v>57</v>
      </c>
      <c r="B38" s="16"/>
      <c r="C38" s="17" t="s">
        <v>41</v>
      </c>
      <c r="D38" s="17"/>
      <c r="E38" s="17"/>
      <c r="F38" s="5" t="s">
        <v>58</v>
      </c>
      <c r="G38" s="5" t="s">
        <v>0</v>
      </c>
      <c r="H38" s="18">
        <f t="shared" si="6"/>
        <v>2304423.1</v>
      </c>
      <c r="I38" s="18"/>
      <c r="J38" s="18"/>
      <c r="K38" s="19">
        <f t="shared" si="7"/>
        <v>3483823.1</v>
      </c>
      <c r="L38" s="19"/>
    </row>
    <row r="39" spans="1:12" s="1" customFormat="1" ht="14.1" customHeight="1">
      <c r="A39" s="16" t="s">
        <v>36</v>
      </c>
      <c r="B39" s="16"/>
      <c r="C39" s="17" t="s">
        <v>41</v>
      </c>
      <c r="D39" s="17"/>
      <c r="E39" s="17"/>
      <c r="F39" s="5" t="s">
        <v>58</v>
      </c>
      <c r="G39" s="5" t="s">
        <v>37</v>
      </c>
      <c r="H39" s="18">
        <f t="shared" si="6"/>
        <v>2304423.1</v>
      </c>
      <c r="I39" s="18"/>
      <c r="J39" s="18"/>
      <c r="K39" s="19">
        <f t="shared" si="7"/>
        <v>3483823.1</v>
      </c>
      <c r="L39" s="19"/>
    </row>
    <row r="40" spans="1:12" s="1" customFormat="1" ht="14.1" customHeight="1">
      <c r="A40" s="16" t="s">
        <v>38</v>
      </c>
      <c r="B40" s="16"/>
      <c r="C40" s="17" t="s">
        <v>41</v>
      </c>
      <c r="D40" s="17"/>
      <c r="E40" s="17"/>
      <c r="F40" s="5" t="s">
        <v>58</v>
      </c>
      <c r="G40" s="5" t="s">
        <v>39</v>
      </c>
      <c r="H40" s="18">
        <f t="shared" si="6"/>
        <v>2304423.1</v>
      </c>
      <c r="I40" s="18"/>
      <c r="J40" s="18"/>
      <c r="K40" s="19">
        <f t="shared" si="7"/>
        <v>3483823.1</v>
      </c>
      <c r="L40" s="19"/>
    </row>
    <row r="41" spans="1:12" s="1" customFormat="1" ht="14.1" customHeight="1">
      <c r="A41" s="16" t="s">
        <v>59</v>
      </c>
      <c r="B41" s="16"/>
      <c r="C41" s="17" t="s">
        <v>60</v>
      </c>
      <c r="D41" s="17"/>
      <c r="E41" s="17"/>
      <c r="F41" s="5" t="s">
        <v>0</v>
      </c>
      <c r="G41" s="5" t="s">
        <v>0</v>
      </c>
      <c r="H41" s="18">
        <f t="shared" ref="H41:H47" si="8">773400</f>
        <v>773400</v>
      </c>
      <c r="I41" s="18"/>
      <c r="J41" s="18"/>
      <c r="K41" s="19">
        <f t="shared" ref="K41:K47" si="9">847600</f>
        <v>847600</v>
      </c>
      <c r="L41" s="19"/>
    </row>
    <row r="42" spans="1:12" s="1" customFormat="1" ht="14.1" customHeight="1">
      <c r="A42" s="16" t="s">
        <v>61</v>
      </c>
      <c r="B42" s="16"/>
      <c r="C42" s="17" t="s">
        <v>62</v>
      </c>
      <c r="D42" s="17"/>
      <c r="E42" s="17"/>
      <c r="F42" s="5" t="s">
        <v>0</v>
      </c>
      <c r="G42" s="5" t="s">
        <v>0</v>
      </c>
      <c r="H42" s="18">
        <f t="shared" si="8"/>
        <v>773400</v>
      </c>
      <c r="I42" s="18"/>
      <c r="J42" s="18"/>
      <c r="K42" s="19">
        <f t="shared" si="9"/>
        <v>847600</v>
      </c>
      <c r="L42" s="19"/>
    </row>
    <row r="43" spans="1:12" s="1" customFormat="1" ht="33.950000000000003" customHeight="1">
      <c r="A43" s="16" t="s">
        <v>17</v>
      </c>
      <c r="B43" s="16"/>
      <c r="C43" s="17" t="s">
        <v>62</v>
      </c>
      <c r="D43" s="17"/>
      <c r="E43" s="17"/>
      <c r="F43" s="5" t="s">
        <v>18</v>
      </c>
      <c r="G43" s="5" t="s">
        <v>0</v>
      </c>
      <c r="H43" s="18">
        <f t="shared" si="8"/>
        <v>773400</v>
      </c>
      <c r="I43" s="18"/>
      <c r="J43" s="18"/>
      <c r="K43" s="19">
        <f t="shared" si="9"/>
        <v>847600</v>
      </c>
      <c r="L43" s="19"/>
    </row>
    <row r="44" spans="1:12" s="1" customFormat="1" ht="33.950000000000003" customHeight="1">
      <c r="A44" s="16" t="s">
        <v>63</v>
      </c>
      <c r="B44" s="16"/>
      <c r="C44" s="17" t="s">
        <v>62</v>
      </c>
      <c r="D44" s="17"/>
      <c r="E44" s="17"/>
      <c r="F44" s="5" t="s">
        <v>64</v>
      </c>
      <c r="G44" s="5" t="s">
        <v>0</v>
      </c>
      <c r="H44" s="18">
        <f t="shared" si="8"/>
        <v>773400</v>
      </c>
      <c r="I44" s="18"/>
      <c r="J44" s="18"/>
      <c r="K44" s="19">
        <f t="shared" si="9"/>
        <v>847600</v>
      </c>
      <c r="L44" s="19"/>
    </row>
    <row r="45" spans="1:12" s="1" customFormat="1" ht="33.950000000000003" customHeight="1">
      <c r="A45" s="16" t="s">
        <v>65</v>
      </c>
      <c r="B45" s="16"/>
      <c r="C45" s="17" t="s">
        <v>62</v>
      </c>
      <c r="D45" s="17"/>
      <c r="E45" s="17"/>
      <c r="F45" s="5" t="s">
        <v>66</v>
      </c>
      <c r="G45" s="5" t="s">
        <v>0</v>
      </c>
      <c r="H45" s="18">
        <f t="shared" si="8"/>
        <v>773400</v>
      </c>
      <c r="I45" s="18"/>
      <c r="J45" s="18"/>
      <c r="K45" s="19">
        <f t="shared" si="9"/>
        <v>847600</v>
      </c>
      <c r="L45" s="19"/>
    </row>
    <row r="46" spans="1:12" s="1" customFormat="1" ht="54.95" customHeight="1">
      <c r="A46" s="16" t="s">
        <v>23</v>
      </c>
      <c r="B46" s="16"/>
      <c r="C46" s="17" t="s">
        <v>62</v>
      </c>
      <c r="D46" s="17"/>
      <c r="E46" s="17"/>
      <c r="F46" s="5" t="s">
        <v>66</v>
      </c>
      <c r="G46" s="5" t="s">
        <v>24</v>
      </c>
      <c r="H46" s="18">
        <f t="shared" si="8"/>
        <v>773400</v>
      </c>
      <c r="I46" s="18"/>
      <c r="J46" s="18"/>
      <c r="K46" s="19">
        <f t="shared" si="9"/>
        <v>847600</v>
      </c>
      <c r="L46" s="19"/>
    </row>
    <row r="47" spans="1:12" s="1" customFormat="1" ht="24" customHeight="1">
      <c r="A47" s="16" t="s">
        <v>25</v>
      </c>
      <c r="B47" s="16"/>
      <c r="C47" s="17" t="s">
        <v>62</v>
      </c>
      <c r="D47" s="17"/>
      <c r="E47" s="17"/>
      <c r="F47" s="5" t="s">
        <v>66</v>
      </c>
      <c r="G47" s="5" t="s">
        <v>26</v>
      </c>
      <c r="H47" s="18">
        <f t="shared" si="8"/>
        <v>773400</v>
      </c>
      <c r="I47" s="18"/>
      <c r="J47" s="18"/>
      <c r="K47" s="19">
        <f t="shared" si="9"/>
        <v>847600</v>
      </c>
      <c r="L47" s="19"/>
    </row>
    <row r="48" spans="1:12" s="1" customFormat="1" ht="24" customHeight="1">
      <c r="A48" s="16" t="s">
        <v>67</v>
      </c>
      <c r="B48" s="16"/>
      <c r="C48" s="17" t="s">
        <v>68</v>
      </c>
      <c r="D48" s="17"/>
      <c r="E48" s="17"/>
      <c r="F48" s="5" t="s">
        <v>0</v>
      </c>
      <c r="G48" s="5" t="s">
        <v>0</v>
      </c>
      <c r="H48" s="18">
        <f>66174.14</f>
        <v>66174.14</v>
      </c>
      <c r="I48" s="18"/>
      <c r="J48" s="18"/>
      <c r="K48" s="19">
        <f>66174.14</f>
        <v>66174.14</v>
      </c>
      <c r="L48" s="19"/>
    </row>
    <row r="49" spans="1:12" s="1" customFormat="1" ht="14.1" customHeight="1">
      <c r="A49" s="16" t="s">
        <v>69</v>
      </c>
      <c r="B49" s="16"/>
      <c r="C49" s="17" t="s">
        <v>70</v>
      </c>
      <c r="D49" s="17"/>
      <c r="E49" s="17"/>
      <c r="F49" s="5" t="s">
        <v>0</v>
      </c>
      <c r="G49" s="5" t="s">
        <v>0</v>
      </c>
      <c r="H49" s="18">
        <f>53636.64</f>
        <v>53636.639999999999</v>
      </c>
      <c r="I49" s="18"/>
      <c r="J49" s="18"/>
      <c r="K49" s="19">
        <f>53636.64</f>
        <v>53636.639999999999</v>
      </c>
      <c r="L49" s="19"/>
    </row>
    <row r="50" spans="1:12" s="1" customFormat="1" ht="33.950000000000003" customHeight="1">
      <c r="A50" s="16" t="s">
        <v>17</v>
      </c>
      <c r="B50" s="16"/>
      <c r="C50" s="17" t="s">
        <v>70</v>
      </c>
      <c r="D50" s="17"/>
      <c r="E50" s="17"/>
      <c r="F50" s="5" t="s">
        <v>18</v>
      </c>
      <c r="G50" s="5" t="s">
        <v>0</v>
      </c>
      <c r="H50" s="18">
        <f>53636.64</f>
        <v>53636.639999999999</v>
      </c>
      <c r="I50" s="18"/>
      <c r="J50" s="18"/>
      <c r="K50" s="19">
        <f>53636.64</f>
        <v>53636.639999999999</v>
      </c>
      <c r="L50" s="19"/>
    </row>
    <row r="51" spans="1:12" s="1" customFormat="1" ht="24" customHeight="1">
      <c r="A51" s="16" t="s">
        <v>71</v>
      </c>
      <c r="B51" s="16"/>
      <c r="C51" s="17" t="s">
        <v>70</v>
      </c>
      <c r="D51" s="17"/>
      <c r="E51" s="17"/>
      <c r="F51" s="5" t="s">
        <v>72</v>
      </c>
      <c r="G51" s="5" t="s">
        <v>0</v>
      </c>
      <c r="H51" s="18">
        <f>53636.64</f>
        <v>53636.639999999999</v>
      </c>
      <c r="I51" s="18"/>
      <c r="J51" s="18"/>
      <c r="K51" s="19">
        <f>53636.64</f>
        <v>53636.639999999999</v>
      </c>
      <c r="L51" s="19"/>
    </row>
    <row r="52" spans="1:12" s="1" customFormat="1" ht="66" customHeight="1">
      <c r="A52" s="16" t="s">
        <v>73</v>
      </c>
      <c r="B52" s="16"/>
      <c r="C52" s="17" t="s">
        <v>70</v>
      </c>
      <c r="D52" s="17"/>
      <c r="E52" s="17"/>
      <c r="F52" s="5" t="s">
        <v>74</v>
      </c>
      <c r="G52" s="5" t="s">
        <v>0</v>
      </c>
      <c r="H52" s="18">
        <f>36797.4</f>
        <v>36797.4</v>
      </c>
      <c r="I52" s="18"/>
      <c r="J52" s="18"/>
      <c r="K52" s="19">
        <f>36797.4</f>
        <v>36797.4</v>
      </c>
      <c r="L52" s="19"/>
    </row>
    <row r="53" spans="1:12" s="1" customFormat="1" ht="54.95" customHeight="1">
      <c r="A53" s="16" t="s">
        <v>23</v>
      </c>
      <c r="B53" s="16"/>
      <c r="C53" s="17" t="s">
        <v>70</v>
      </c>
      <c r="D53" s="17"/>
      <c r="E53" s="17"/>
      <c r="F53" s="5" t="s">
        <v>74</v>
      </c>
      <c r="G53" s="5" t="s">
        <v>24</v>
      </c>
      <c r="H53" s="18">
        <f>36797.4</f>
        <v>36797.4</v>
      </c>
      <c r="I53" s="18"/>
      <c r="J53" s="18"/>
      <c r="K53" s="19">
        <f>36797.4</f>
        <v>36797.4</v>
      </c>
      <c r="L53" s="19"/>
    </row>
    <row r="54" spans="1:12" s="1" customFormat="1" ht="24" customHeight="1">
      <c r="A54" s="16" t="s">
        <v>25</v>
      </c>
      <c r="B54" s="16"/>
      <c r="C54" s="17" t="s">
        <v>70</v>
      </c>
      <c r="D54" s="17"/>
      <c r="E54" s="17"/>
      <c r="F54" s="5" t="s">
        <v>74</v>
      </c>
      <c r="G54" s="5" t="s">
        <v>26</v>
      </c>
      <c r="H54" s="18">
        <f>36797.4</f>
        <v>36797.4</v>
      </c>
      <c r="I54" s="18"/>
      <c r="J54" s="18"/>
      <c r="K54" s="19">
        <f>36797.4</f>
        <v>36797.4</v>
      </c>
      <c r="L54" s="19"/>
    </row>
    <row r="55" spans="1:12" s="1" customFormat="1" ht="45" customHeight="1">
      <c r="A55" s="16" t="s">
        <v>75</v>
      </c>
      <c r="B55" s="16"/>
      <c r="C55" s="17" t="s">
        <v>70</v>
      </c>
      <c r="D55" s="17"/>
      <c r="E55" s="17"/>
      <c r="F55" s="5" t="s">
        <v>76</v>
      </c>
      <c r="G55" s="5" t="s">
        <v>0</v>
      </c>
      <c r="H55" s="18">
        <f>16839.24</f>
        <v>16839.240000000002</v>
      </c>
      <c r="I55" s="18"/>
      <c r="J55" s="18"/>
      <c r="K55" s="19">
        <f>16839.24</f>
        <v>16839.240000000002</v>
      </c>
      <c r="L55" s="19"/>
    </row>
    <row r="56" spans="1:12" s="1" customFormat="1" ht="54.95" customHeight="1">
      <c r="A56" s="16" t="s">
        <v>23</v>
      </c>
      <c r="B56" s="16"/>
      <c r="C56" s="17" t="s">
        <v>70</v>
      </c>
      <c r="D56" s="17"/>
      <c r="E56" s="17"/>
      <c r="F56" s="5" t="s">
        <v>76</v>
      </c>
      <c r="G56" s="5" t="s">
        <v>24</v>
      </c>
      <c r="H56" s="18">
        <f>16839.24</f>
        <v>16839.240000000002</v>
      </c>
      <c r="I56" s="18"/>
      <c r="J56" s="18"/>
      <c r="K56" s="19">
        <f>16839.24</f>
        <v>16839.240000000002</v>
      </c>
      <c r="L56" s="19"/>
    </row>
    <row r="57" spans="1:12" s="1" customFormat="1" ht="24" customHeight="1">
      <c r="A57" s="16" t="s">
        <v>25</v>
      </c>
      <c r="B57" s="16"/>
      <c r="C57" s="17" t="s">
        <v>70</v>
      </c>
      <c r="D57" s="17"/>
      <c r="E57" s="17"/>
      <c r="F57" s="5" t="s">
        <v>76</v>
      </c>
      <c r="G57" s="5" t="s">
        <v>26</v>
      </c>
      <c r="H57" s="18">
        <f>16839.24</f>
        <v>16839.240000000002</v>
      </c>
      <c r="I57" s="18"/>
      <c r="J57" s="18"/>
      <c r="K57" s="19">
        <f>16839.24</f>
        <v>16839.240000000002</v>
      </c>
      <c r="L57" s="19"/>
    </row>
    <row r="58" spans="1:12" s="1" customFormat="1" ht="24" customHeight="1">
      <c r="A58" s="16" t="s">
        <v>77</v>
      </c>
      <c r="B58" s="16"/>
      <c r="C58" s="17" t="s">
        <v>78</v>
      </c>
      <c r="D58" s="17"/>
      <c r="E58" s="17"/>
      <c r="F58" s="5" t="s">
        <v>0</v>
      </c>
      <c r="G58" s="5" t="s">
        <v>0</v>
      </c>
      <c r="H58" s="18">
        <f>12537.5</f>
        <v>12537.5</v>
      </c>
      <c r="I58" s="18"/>
      <c r="J58" s="18"/>
      <c r="K58" s="19">
        <f>12537.5</f>
        <v>12537.5</v>
      </c>
      <c r="L58" s="19"/>
    </row>
    <row r="59" spans="1:12" s="1" customFormat="1" ht="45" customHeight="1">
      <c r="A59" s="16" t="s">
        <v>79</v>
      </c>
      <c r="B59" s="16"/>
      <c r="C59" s="17" t="s">
        <v>78</v>
      </c>
      <c r="D59" s="17"/>
      <c r="E59" s="17"/>
      <c r="F59" s="5" t="s">
        <v>80</v>
      </c>
      <c r="G59" s="5" t="s">
        <v>0</v>
      </c>
      <c r="H59" s="18">
        <f>12537.5</f>
        <v>12537.5</v>
      </c>
      <c r="I59" s="18"/>
      <c r="J59" s="18"/>
      <c r="K59" s="19">
        <f>12537.5</f>
        <v>12537.5</v>
      </c>
      <c r="L59" s="19"/>
    </row>
    <row r="60" spans="1:12" s="1" customFormat="1" ht="45" customHeight="1">
      <c r="A60" s="16" t="s">
        <v>81</v>
      </c>
      <c r="B60" s="16"/>
      <c r="C60" s="17" t="s">
        <v>78</v>
      </c>
      <c r="D60" s="17"/>
      <c r="E60" s="17"/>
      <c r="F60" s="5" t="s">
        <v>82</v>
      </c>
      <c r="G60" s="5" t="s">
        <v>0</v>
      </c>
      <c r="H60" s="18">
        <f>12537.5</f>
        <v>12537.5</v>
      </c>
      <c r="I60" s="18"/>
      <c r="J60" s="18"/>
      <c r="K60" s="19">
        <f>12537.5</f>
        <v>12537.5</v>
      </c>
      <c r="L60" s="19"/>
    </row>
    <row r="61" spans="1:12" s="1" customFormat="1" ht="14.1" customHeight="1">
      <c r="A61" s="16" t="s">
        <v>83</v>
      </c>
      <c r="B61" s="16"/>
      <c r="C61" s="17" t="s">
        <v>78</v>
      </c>
      <c r="D61" s="17"/>
      <c r="E61" s="17"/>
      <c r="F61" s="5" t="s">
        <v>84</v>
      </c>
      <c r="G61" s="5" t="s">
        <v>0</v>
      </c>
      <c r="H61" s="18">
        <f>10030</f>
        <v>10030</v>
      </c>
      <c r="I61" s="18"/>
      <c r="J61" s="18"/>
      <c r="K61" s="19">
        <f>10030</f>
        <v>10030</v>
      </c>
      <c r="L61" s="19"/>
    </row>
    <row r="62" spans="1:12" s="1" customFormat="1" ht="54.95" customHeight="1">
      <c r="A62" s="16" t="s">
        <v>23</v>
      </c>
      <c r="B62" s="16"/>
      <c r="C62" s="17" t="s">
        <v>78</v>
      </c>
      <c r="D62" s="17"/>
      <c r="E62" s="17"/>
      <c r="F62" s="5" t="s">
        <v>84</v>
      </c>
      <c r="G62" s="5" t="s">
        <v>24</v>
      </c>
      <c r="H62" s="18">
        <f>10030</f>
        <v>10030</v>
      </c>
      <c r="I62" s="18"/>
      <c r="J62" s="18"/>
      <c r="K62" s="19">
        <f>10030</f>
        <v>10030</v>
      </c>
      <c r="L62" s="19"/>
    </row>
    <row r="63" spans="1:12" s="1" customFormat="1" ht="24" customHeight="1">
      <c r="A63" s="16" t="s">
        <v>25</v>
      </c>
      <c r="B63" s="16"/>
      <c r="C63" s="17" t="s">
        <v>78</v>
      </c>
      <c r="D63" s="17"/>
      <c r="E63" s="17"/>
      <c r="F63" s="5" t="s">
        <v>84</v>
      </c>
      <c r="G63" s="5" t="s">
        <v>26</v>
      </c>
      <c r="H63" s="18">
        <f>10030</f>
        <v>10030</v>
      </c>
      <c r="I63" s="18"/>
      <c r="J63" s="18"/>
      <c r="K63" s="19">
        <f>10030</f>
        <v>10030</v>
      </c>
      <c r="L63" s="19"/>
    </row>
    <row r="64" spans="1:12" s="1" customFormat="1" ht="24" customHeight="1">
      <c r="A64" s="16" t="s">
        <v>85</v>
      </c>
      <c r="B64" s="16"/>
      <c r="C64" s="17" t="s">
        <v>78</v>
      </c>
      <c r="D64" s="17"/>
      <c r="E64" s="17"/>
      <c r="F64" s="5" t="s">
        <v>86</v>
      </c>
      <c r="G64" s="5" t="s">
        <v>0</v>
      </c>
      <c r="H64" s="18">
        <f>2507.5</f>
        <v>2507.5</v>
      </c>
      <c r="I64" s="18"/>
      <c r="J64" s="18"/>
      <c r="K64" s="19">
        <f>2507.5</f>
        <v>2507.5</v>
      </c>
      <c r="L64" s="19"/>
    </row>
    <row r="65" spans="1:12" s="1" customFormat="1" ht="54.95" customHeight="1">
      <c r="A65" s="16" t="s">
        <v>23</v>
      </c>
      <c r="B65" s="16"/>
      <c r="C65" s="17" t="s">
        <v>78</v>
      </c>
      <c r="D65" s="17"/>
      <c r="E65" s="17"/>
      <c r="F65" s="5" t="s">
        <v>86</v>
      </c>
      <c r="G65" s="5" t="s">
        <v>24</v>
      </c>
      <c r="H65" s="18">
        <f>1607.5</f>
        <v>1607.5</v>
      </c>
      <c r="I65" s="18"/>
      <c r="J65" s="18"/>
      <c r="K65" s="19">
        <f>1607.5</f>
        <v>1607.5</v>
      </c>
      <c r="L65" s="19"/>
    </row>
    <row r="66" spans="1:12" s="1" customFormat="1" ht="24" customHeight="1">
      <c r="A66" s="16" t="s">
        <v>25</v>
      </c>
      <c r="B66" s="16"/>
      <c r="C66" s="17" t="s">
        <v>78</v>
      </c>
      <c r="D66" s="17"/>
      <c r="E66" s="17"/>
      <c r="F66" s="5" t="s">
        <v>86</v>
      </c>
      <c r="G66" s="5" t="s">
        <v>26</v>
      </c>
      <c r="H66" s="18">
        <f>1607.5</f>
        <v>1607.5</v>
      </c>
      <c r="I66" s="18"/>
      <c r="J66" s="18"/>
      <c r="K66" s="19">
        <f>1607.5</f>
        <v>1607.5</v>
      </c>
      <c r="L66" s="19"/>
    </row>
    <row r="67" spans="1:12" s="1" customFormat="1" ht="24" customHeight="1">
      <c r="A67" s="16" t="s">
        <v>53</v>
      </c>
      <c r="B67" s="16"/>
      <c r="C67" s="17" t="s">
        <v>78</v>
      </c>
      <c r="D67" s="17"/>
      <c r="E67" s="17"/>
      <c r="F67" s="5" t="s">
        <v>86</v>
      </c>
      <c r="G67" s="5" t="s">
        <v>54</v>
      </c>
      <c r="H67" s="18">
        <f>900</f>
        <v>900</v>
      </c>
      <c r="I67" s="18"/>
      <c r="J67" s="18"/>
      <c r="K67" s="19">
        <f>900</f>
        <v>900</v>
      </c>
      <c r="L67" s="19"/>
    </row>
    <row r="68" spans="1:12" s="1" customFormat="1" ht="24" customHeight="1">
      <c r="A68" s="16" t="s">
        <v>55</v>
      </c>
      <c r="B68" s="16"/>
      <c r="C68" s="17" t="s">
        <v>78</v>
      </c>
      <c r="D68" s="17"/>
      <c r="E68" s="17"/>
      <c r="F68" s="5" t="s">
        <v>86</v>
      </c>
      <c r="G68" s="5" t="s">
        <v>56</v>
      </c>
      <c r="H68" s="18">
        <f>900</f>
        <v>900</v>
      </c>
      <c r="I68" s="18"/>
      <c r="J68" s="18"/>
      <c r="K68" s="19">
        <f>900</f>
        <v>900</v>
      </c>
      <c r="L68" s="19"/>
    </row>
    <row r="69" spans="1:12" s="1" customFormat="1" ht="14.1" customHeight="1">
      <c r="A69" s="16" t="s">
        <v>87</v>
      </c>
      <c r="B69" s="16"/>
      <c r="C69" s="17" t="s">
        <v>88</v>
      </c>
      <c r="D69" s="17"/>
      <c r="E69" s="17"/>
      <c r="F69" s="5" t="s">
        <v>0</v>
      </c>
      <c r="G69" s="5" t="s">
        <v>0</v>
      </c>
      <c r="H69" s="18">
        <f>7102952</f>
        <v>7102952</v>
      </c>
      <c r="I69" s="18"/>
      <c r="J69" s="18"/>
      <c r="K69" s="19">
        <f>7105952</f>
        <v>7105952</v>
      </c>
      <c r="L69" s="19"/>
    </row>
    <row r="70" spans="1:12" s="1" customFormat="1" ht="14.1" customHeight="1">
      <c r="A70" s="16" t="s">
        <v>89</v>
      </c>
      <c r="B70" s="16"/>
      <c r="C70" s="17" t="s">
        <v>90</v>
      </c>
      <c r="D70" s="17"/>
      <c r="E70" s="17"/>
      <c r="F70" s="5" t="s">
        <v>0</v>
      </c>
      <c r="G70" s="5" t="s">
        <v>0</v>
      </c>
      <c r="H70" s="18">
        <f>1673752</f>
        <v>1673752</v>
      </c>
      <c r="I70" s="18"/>
      <c r="J70" s="18"/>
      <c r="K70" s="19">
        <f>1673752</f>
        <v>1673752</v>
      </c>
      <c r="L70" s="19"/>
    </row>
    <row r="71" spans="1:12" s="1" customFormat="1" ht="45" customHeight="1">
      <c r="A71" s="16" t="s">
        <v>91</v>
      </c>
      <c r="B71" s="16"/>
      <c r="C71" s="17" t="s">
        <v>90</v>
      </c>
      <c r="D71" s="17"/>
      <c r="E71" s="17"/>
      <c r="F71" s="5" t="s">
        <v>92</v>
      </c>
      <c r="G71" s="5" t="s">
        <v>0</v>
      </c>
      <c r="H71" s="18">
        <f t="shared" ref="H71:H75" si="10">250000</f>
        <v>250000</v>
      </c>
      <c r="I71" s="18"/>
      <c r="J71" s="18"/>
      <c r="K71" s="19">
        <f t="shared" ref="K71:K75" si="11">250000</f>
        <v>250000</v>
      </c>
      <c r="L71" s="19"/>
    </row>
    <row r="72" spans="1:12" s="1" customFormat="1" ht="45" customHeight="1">
      <c r="A72" s="16" t="s">
        <v>93</v>
      </c>
      <c r="B72" s="16"/>
      <c r="C72" s="17" t="s">
        <v>90</v>
      </c>
      <c r="D72" s="17"/>
      <c r="E72" s="17"/>
      <c r="F72" s="5" t="s">
        <v>94</v>
      </c>
      <c r="G72" s="5" t="s">
        <v>0</v>
      </c>
      <c r="H72" s="18">
        <f t="shared" si="10"/>
        <v>250000</v>
      </c>
      <c r="I72" s="18"/>
      <c r="J72" s="18"/>
      <c r="K72" s="19">
        <f t="shared" si="11"/>
        <v>250000</v>
      </c>
      <c r="L72" s="19"/>
    </row>
    <row r="73" spans="1:12" s="1" customFormat="1" ht="24" customHeight="1">
      <c r="A73" s="16" t="s">
        <v>95</v>
      </c>
      <c r="B73" s="16"/>
      <c r="C73" s="17" t="s">
        <v>90</v>
      </c>
      <c r="D73" s="17"/>
      <c r="E73" s="17"/>
      <c r="F73" s="5" t="s">
        <v>96</v>
      </c>
      <c r="G73" s="5" t="s">
        <v>0</v>
      </c>
      <c r="H73" s="18">
        <f t="shared" si="10"/>
        <v>250000</v>
      </c>
      <c r="I73" s="18"/>
      <c r="J73" s="18"/>
      <c r="K73" s="19">
        <f t="shared" si="11"/>
        <v>250000</v>
      </c>
      <c r="L73" s="19"/>
    </row>
    <row r="74" spans="1:12" s="1" customFormat="1" ht="54.95" customHeight="1">
      <c r="A74" s="16" t="s">
        <v>23</v>
      </c>
      <c r="B74" s="16"/>
      <c r="C74" s="17" t="s">
        <v>90</v>
      </c>
      <c r="D74" s="17"/>
      <c r="E74" s="17"/>
      <c r="F74" s="5" t="s">
        <v>96</v>
      </c>
      <c r="G74" s="5" t="s">
        <v>24</v>
      </c>
      <c r="H74" s="18">
        <f t="shared" si="10"/>
        <v>250000</v>
      </c>
      <c r="I74" s="18"/>
      <c r="J74" s="18"/>
      <c r="K74" s="19">
        <f t="shared" si="11"/>
        <v>250000</v>
      </c>
      <c r="L74" s="19"/>
    </row>
    <row r="75" spans="1:12" s="1" customFormat="1" ht="14.1" customHeight="1">
      <c r="A75" s="16" t="s">
        <v>48</v>
      </c>
      <c r="B75" s="16"/>
      <c r="C75" s="17" t="s">
        <v>90</v>
      </c>
      <c r="D75" s="17"/>
      <c r="E75" s="17"/>
      <c r="F75" s="5" t="s">
        <v>96</v>
      </c>
      <c r="G75" s="5" t="s">
        <v>49</v>
      </c>
      <c r="H75" s="18">
        <f t="shared" si="10"/>
        <v>250000</v>
      </c>
      <c r="I75" s="18"/>
      <c r="J75" s="18"/>
      <c r="K75" s="19">
        <f t="shared" si="11"/>
        <v>250000</v>
      </c>
      <c r="L75" s="19"/>
    </row>
    <row r="76" spans="1:12" s="1" customFormat="1" ht="33.950000000000003" customHeight="1">
      <c r="A76" s="16" t="s">
        <v>42</v>
      </c>
      <c r="B76" s="16"/>
      <c r="C76" s="17" t="s">
        <v>90</v>
      </c>
      <c r="D76" s="17"/>
      <c r="E76" s="17"/>
      <c r="F76" s="5" t="s">
        <v>43</v>
      </c>
      <c r="G76" s="5" t="s">
        <v>0</v>
      </c>
      <c r="H76" s="18">
        <f t="shared" ref="H76:H80" si="12">1423752</f>
        <v>1423752</v>
      </c>
      <c r="I76" s="18"/>
      <c r="J76" s="18"/>
      <c r="K76" s="19">
        <f t="shared" ref="K76:K80" si="13">1423752</f>
        <v>1423752</v>
      </c>
      <c r="L76" s="19"/>
    </row>
    <row r="77" spans="1:12" s="1" customFormat="1" ht="33.950000000000003" customHeight="1">
      <c r="A77" s="16" t="s">
        <v>97</v>
      </c>
      <c r="B77" s="16"/>
      <c r="C77" s="17" t="s">
        <v>90</v>
      </c>
      <c r="D77" s="17"/>
      <c r="E77" s="17"/>
      <c r="F77" s="5" t="s">
        <v>98</v>
      </c>
      <c r="G77" s="5" t="s">
        <v>0</v>
      </c>
      <c r="H77" s="18">
        <f t="shared" si="12"/>
        <v>1423752</v>
      </c>
      <c r="I77" s="18"/>
      <c r="J77" s="18"/>
      <c r="K77" s="19">
        <f t="shared" si="13"/>
        <v>1423752</v>
      </c>
      <c r="L77" s="19"/>
    </row>
    <row r="78" spans="1:12" s="1" customFormat="1" ht="24" customHeight="1">
      <c r="A78" s="16" t="s">
        <v>99</v>
      </c>
      <c r="B78" s="16"/>
      <c r="C78" s="17" t="s">
        <v>90</v>
      </c>
      <c r="D78" s="17"/>
      <c r="E78" s="17"/>
      <c r="F78" s="5" t="s">
        <v>100</v>
      </c>
      <c r="G78" s="5" t="s">
        <v>0</v>
      </c>
      <c r="H78" s="18">
        <f t="shared" si="12"/>
        <v>1423752</v>
      </c>
      <c r="I78" s="18"/>
      <c r="J78" s="18"/>
      <c r="K78" s="19">
        <f t="shared" si="13"/>
        <v>1423752</v>
      </c>
      <c r="L78" s="19"/>
    </row>
    <row r="79" spans="1:12" s="1" customFormat="1" ht="54.95" customHeight="1">
      <c r="A79" s="16" t="s">
        <v>23</v>
      </c>
      <c r="B79" s="16"/>
      <c r="C79" s="17" t="s">
        <v>90</v>
      </c>
      <c r="D79" s="17"/>
      <c r="E79" s="17"/>
      <c r="F79" s="5" t="s">
        <v>100</v>
      </c>
      <c r="G79" s="5" t="s">
        <v>24</v>
      </c>
      <c r="H79" s="18">
        <f t="shared" si="12"/>
        <v>1423752</v>
      </c>
      <c r="I79" s="18"/>
      <c r="J79" s="18"/>
      <c r="K79" s="19">
        <f t="shared" si="13"/>
        <v>1423752</v>
      </c>
      <c r="L79" s="19"/>
    </row>
    <row r="80" spans="1:12" s="1" customFormat="1" ht="14.1" customHeight="1">
      <c r="A80" s="16" t="s">
        <v>48</v>
      </c>
      <c r="B80" s="16"/>
      <c r="C80" s="17" t="s">
        <v>90</v>
      </c>
      <c r="D80" s="17"/>
      <c r="E80" s="17"/>
      <c r="F80" s="5" t="s">
        <v>100</v>
      </c>
      <c r="G80" s="5" t="s">
        <v>49</v>
      </c>
      <c r="H80" s="18">
        <f t="shared" si="12"/>
        <v>1423752</v>
      </c>
      <c r="I80" s="18"/>
      <c r="J80" s="18"/>
      <c r="K80" s="19">
        <f t="shared" si="13"/>
        <v>1423752</v>
      </c>
      <c r="L80" s="19"/>
    </row>
    <row r="81" spans="1:12" s="1" customFormat="1" ht="14.1" customHeight="1">
      <c r="A81" s="16" t="s">
        <v>101</v>
      </c>
      <c r="B81" s="16"/>
      <c r="C81" s="17" t="s">
        <v>102</v>
      </c>
      <c r="D81" s="17"/>
      <c r="E81" s="17"/>
      <c r="F81" s="5" t="s">
        <v>0</v>
      </c>
      <c r="G81" s="5" t="s">
        <v>0</v>
      </c>
      <c r="H81" s="18">
        <f>5429200</f>
        <v>5429200</v>
      </c>
      <c r="I81" s="18"/>
      <c r="J81" s="18"/>
      <c r="K81" s="19">
        <f>5432200</f>
        <v>5432200</v>
      </c>
      <c r="L81" s="19"/>
    </row>
    <row r="82" spans="1:12" s="1" customFormat="1" ht="45" customHeight="1">
      <c r="A82" s="16" t="s">
        <v>103</v>
      </c>
      <c r="B82" s="16"/>
      <c r="C82" s="17" t="s">
        <v>102</v>
      </c>
      <c r="D82" s="17"/>
      <c r="E82" s="17"/>
      <c r="F82" s="5" t="s">
        <v>104</v>
      </c>
      <c r="G82" s="5" t="s">
        <v>0</v>
      </c>
      <c r="H82" s="18">
        <f>5429200</f>
        <v>5429200</v>
      </c>
      <c r="I82" s="18"/>
      <c r="J82" s="18"/>
      <c r="K82" s="19">
        <f>5432200</f>
        <v>5432200</v>
      </c>
      <c r="L82" s="19"/>
    </row>
    <row r="83" spans="1:12" s="1" customFormat="1" ht="24" customHeight="1">
      <c r="A83" s="16" t="s">
        <v>105</v>
      </c>
      <c r="B83" s="16"/>
      <c r="C83" s="17" t="s">
        <v>102</v>
      </c>
      <c r="D83" s="17"/>
      <c r="E83" s="17"/>
      <c r="F83" s="5" t="s">
        <v>106</v>
      </c>
      <c r="G83" s="5" t="s">
        <v>0</v>
      </c>
      <c r="H83" s="18">
        <f>2929200</f>
        <v>2929200</v>
      </c>
      <c r="I83" s="18"/>
      <c r="J83" s="18"/>
      <c r="K83" s="19">
        <f>2932200</f>
        <v>2932200</v>
      </c>
      <c r="L83" s="19"/>
    </row>
    <row r="84" spans="1:12" s="1" customFormat="1" ht="14.1" customHeight="1">
      <c r="A84" s="16" t="s">
        <v>107</v>
      </c>
      <c r="B84" s="16"/>
      <c r="C84" s="17" t="s">
        <v>102</v>
      </c>
      <c r="D84" s="17"/>
      <c r="E84" s="17"/>
      <c r="F84" s="5" t="s">
        <v>108</v>
      </c>
      <c r="G84" s="5" t="s">
        <v>0</v>
      </c>
      <c r="H84" s="18">
        <f>2929200</f>
        <v>2929200</v>
      </c>
      <c r="I84" s="18"/>
      <c r="J84" s="18"/>
      <c r="K84" s="19">
        <f>2932200</f>
        <v>2932200</v>
      </c>
      <c r="L84" s="19"/>
    </row>
    <row r="85" spans="1:12" s="1" customFormat="1" ht="24" customHeight="1">
      <c r="A85" s="16" t="s">
        <v>53</v>
      </c>
      <c r="B85" s="16"/>
      <c r="C85" s="17" t="s">
        <v>102</v>
      </c>
      <c r="D85" s="17"/>
      <c r="E85" s="17"/>
      <c r="F85" s="5" t="s">
        <v>108</v>
      </c>
      <c r="G85" s="5" t="s">
        <v>54</v>
      </c>
      <c r="H85" s="18">
        <f>2929200</f>
        <v>2929200</v>
      </c>
      <c r="I85" s="18"/>
      <c r="J85" s="18"/>
      <c r="K85" s="19">
        <f>2932200</f>
        <v>2932200</v>
      </c>
      <c r="L85" s="19"/>
    </row>
    <row r="86" spans="1:12" s="1" customFormat="1" ht="24" customHeight="1">
      <c r="A86" s="16" t="s">
        <v>55</v>
      </c>
      <c r="B86" s="16"/>
      <c r="C86" s="17" t="s">
        <v>102</v>
      </c>
      <c r="D86" s="17"/>
      <c r="E86" s="17"/>
      <c r="F86" s="5" t="s">
        <v>108</v>
      </c>
      <c r="G86" s="5" t="s">
        <v>56</v>
      </c>
      <c r="H86" s="18">
        <f>2929200</f>
        <v>2929200</v>
      </c>
      <c r="I86" s="18"/>
      <c r="J86" s="18"/>
      <c r="K86" s="19">
        <f>2932200</f>
        <v>2932200</v>
      </c>
      <c r="L86" s="19"/>
    </row>
    <row r="87" spans="1:12" s="1" customFormat="1" ht="24" customHeight="1">
      <c r="A87" s="16" t="s">
        <v>109</v>
      </c>
      <c r="B87" s="16"/>
      <c r="C87" s="17" t="s">
        <v>102</v>
      </c>
      <c r="D87" s="17"/>
      <c r="E87" s="17"/>
      <c r="F87" s="5" t="s">
        <v>110</v>
      </c>
      <c r="G87" s="5" t="s">
        <v>0</v>
      </c>
      <c r="H87" s="18">
        <f>2500000</f>
        <v>2500000</v>
      </c>
      <c r="I87" s="18"/>
      <c r="J87" s="18"/>
      <c r="K87" s="19">
        <f>2500000</f>
        <v>2500000</v>
      </c>
      <c r="L87" s="19"/>
    </row>
    <row r="88" spans="1:12" s="1" customFormat="1" ht="14.1" customHeight="1">
      <c r="A88" s="16" t="s">
        <v>111</v>
      </c>
      <c r="B88" s="16"/>
      <c r="C88" s="17" t="s">
        <v>102</v>
      </c>
      <c r="D88" s="17"/>
      <c r="E88" s="17"/>
      <c r="F88" s="5" t="s">
        <v>112</v>
      </c>
      <c r="G88" s="5" t="s">
        <v>0</v>
      </c>
      <c r="H88" s="18">
        <f>2500000</f>
        <v>2500000</v>
      </c>
      <c r="I88" s="18"/>
      <c r="J88" s="18"/>
      <c r="K88" s="19">
        <f>2500000</f>
        <v>2500000</v>
      </c>
      <c r="L88" s="19"/>
    </row>
    <row r="89" spans="1:12" s="1" customFormat="1" ht="24" customHeight="1">
      <c r="A89" s="16" t="s">
        <v>53</v>
      </c>
      <c r="B89" s="16"/>
      <c r="C89" s="17" t="s">
        <v>102</v>
      </c>
      <c r="D89" s="17"/>
      <c r="E89" s="17"/>
      <c r="F89" s="5" t="s">
        <v>112</v>
      </c>
      <c r="G89" s="5" t="s">
        <v>54</v>
      </c>
      <c r="H89" s="18">
        <f>2500000</f>
        <v>2500000</v>
      </c>
      <c r="I89" s="18"/>
      <c r="J89" s="18"/>
      <c r="K89" s="19">
        <f>2500000</f>
        <v>2500000</v>
      </c>
      <c r="L89" s="19"/>
    </row>
    <row r="90" spans="1:12" s="1" customFormat="1" ht="24" customHeight="1">
      <c r="A90" s="16" t="s">
        <v>55</v>
      </c>
      <c r="B90" s="16"/>
      <c r="C90" s="17" t="s">
        <v>102</v>
      </c>
      <c r="D90" s="17"/>
      <c r="E90" s="17"/>
      <c r="F90" s="5" t="s">
        <v>112</v>
      </c>
      <c r="G90" s="5" t="s">
        <v>56</v>
      </c>
      <c r="H90" s="18">
        <f>2500000</f>
        <v>2500000</v>
      </c>
      <c r="I90" s="18"/>
      <c r="J90" s="18"/>
      <c r="K90" s="19">
        <f>2500000</f>
        <v>2500000</v>
      </c>
      <c r="L90" s="19"/>
    </row>
    <row r="91" spans="1:12" s="1" customFormat="1" ht="14.1" customHeight="1">
      <c r="A91" s="16" t="s">
        <v>113</v>
      </c>
      <c r="B91" s="16"/>
      <c r="C91" s="17" t="s">
        <v>114</v>
      </c>
      <c r="D91" s="17"/>
      <c r="E91" s="17"/>
      <c r="F91" s="5" t="s">
        <v>0</v>
      </c>
      <c r="G91" s="5" t="s">
        <v>0</v>
      </c>
      <c r="H91" s="18">
        <f t="shared" ref="H91:H97" si="14">15128025.23</f>
        <v>15128025.23</v>
      </c>
      <c r="I91" s="18"/>
      <c r="J91" s="18"/>
      <c r="K91" s="19">
        <f t="shared" ref="K91:K97" si="15">14086425.23</f>
        <v>14086425.23</v>
      </c>
      <c r="L91" s="19"/>
    </row>
    <row r="92" spans="1:12" s="1" customFormat="1" ht="14.1" customHeight="1">
      <c r="A92" s="16" t="s">
        <v>115</v>
      </c>
      <c r="B92" s="16"/>
      <c r="C92" s="17" t="s">
        <v>116</v>
      </c>
      <c r="D92" s="17"/>
      <c r="E92" s="17"/>
      <c r="F92" s="5" t="s">
        <v>0</v>
      </c>
      <c r="G92" s="5" t="s">
        <v>0</v>
      </c>
      <c r="H92" s="18">
        <f t="shared" si="14"/>
        <v>15128025.23</v>
      </c>
      <c r="I92" s="18"/>
      <c r="J92" s="18"/>
      <c r="K92" s="19">
        <f t="shared" si="15"/>
        <v>14086425.23</v>
      </c>
      <c r="L92" s="19"/>
    </row>
    <row r="93" spans="1:12" s="1" customFormat="1" ht="45" customHeight="1">
      <c r="A93" s="16" t="s">
        <v>91</v>
      </c>
      <c r="B93" s="16"/>
      <c r="C93" s="17" t="s">
        <v>116</v>
      </c>
      <c r="D93" s="17"/>
      <c r="E93" s="17"/>
      <c r="F93" s="5" t="s">
        <v>92</v>
      </c>
      <c r="G93" s="5" t="s">
        <v>0</v>
      </c>
      <c r="H93" s="18">
        <f t="shared" si="14"/>
        <v>15128025.23</v>
      </c>
      <c r="I93" s="18"/>
      <c r="J93" s="18"/>
      <c r="K93" s="19">
        <f t="shared" si="15"/>
        <v>14086425.23</v>
      </c>
      <c r="L93" s="19"/>
    </row>
    <row r="94" spans="1:12" s="1" customFormat="1" ht="24" customHeight="1">
      <c r="A94" s="16" t="s">
        <v>117</v>
      </c>
      <c r="B94" s="16"/>
      <c r="C94" s="17" t="s">
        <v>116</v>
      </c>
      <c r="D94" s="17"/>
      <c r="E94" s="17"/>
      <c r="F94" s="5" t="s">
        <v>118</v>
      </c>
      <c r="G94" s="5" t="s">
        <v>0</v>
      </c>
      <c r="H94" s="18">
        <f t="shared" si="14"/>
        <v>15128025.23</v>
      </c>
      <c r="I94" s="18"/>
      <c r="J94" s="18"/>
      <c r="K94" s="19">
        <f t="shared" si="15"/>
        <v>14086425.23</v>
      </c>
      <c r="L94" s="19"/>
    </row>
    <row r="95" spans="1:12" s="1" customFormat="1" ht="24" customHeight="1">
      <c r="A95" s="16" t="s">
        <v>46</v>
      </c>
      <c r="B95" s="16"/>
      <c r="C95" s="17" t="s">
        <v>116</v>
      </c>
      <c r="D95" s="17"/>
      <c r="E95" s="17"/>
      <c r="F95" s="5" t="s">
        <v>119</v>
      </c>
      <c r="G95" s="5" t="s">
        <v>0</v>
      </c>
      <c r="H95" s="18">
        <f t="shared" si="14"/>
        <v>15128025.23</v>
      </c>
      <c r="I95" s="18"/>
      <c r="J95" s="18"/>
      <c r="K95" s="19">
        <f t="shared" si="15"/>
        <v>14086425.23</v>
      </c>
      <c r="L95" s="19"/>
    </row>
    <row r="96" spans="1:12" s="1" customFormat="1" ht="54.95" customHeight="1">
      <c r="A96" s="16" t="s">
        <v>23</v>
      </c>
      <c r="B96" s="16"/>
      <c r="C96" s="17" t="s">
        <v>116</v>
      </c>
      <c r="D96" s="17"/>
      <c r="E96" s="17"/>
      <c r="F96" s="5" t="s">
        <v>119</v>
      </c>
      <c r="G96" s="5" t="s">
        <v>24</v>
      </c>
      <c r="H96" s="18">
        <f t="shared" si="14"/>
        <v>15128025.23</v>
      </c>
      <c r="I96" s="18"/>
      <c r="J96" s="18"/>
      <c r="K96" s="19">
        <f t="shared" si="15"/>
        <v>14086425.23</v>
      </c>
      <c r="L96" s="19"/>
    </row>
    <row r="97" spans="1:12" s="1" customFormat="1" ht="14.1" customHeight="1">
      <c r="A97" s="16" t="s">
        <v>48</v>
      </c>
      <c r="B97" s="16"/>
      <c r="C97" s="17" t="s">
        <v>116</v>
      </c>
      <c r="D97" s="17"/>
      <c r="E97" s="17"/>
      <c r="F97" s="5" t="s">
        <v>119</v>
      </c>
      <c r="G97" s="5" t="s">
        <v>49</v>
      </c>
      <c r="H97" s="18">
        <f t="shared" si="14"/>
        <v>15128025.23</v>
      </c>
      <c r="I97" s="18"/>
      <c r="J97" s="18"/>
      <c r="K97" s="19">
        <f t="shared" si="15"/>
        <v>14086425.23</v>
      </c>
      <c r="L97" s="19"/>
    </row>
    <row r="98" spans="1:12" s="1" customFormat="1" ht="15" customHeight="1">
      <c r="A98" s="12" t="s">
        <v>120</v>
      </c>
      <c r="B98" s="12"/>
      <c r="C98" s="12"/>
      <c r="D98" s="12"/>
      <c r="E98" s="12"/>
      <c r="F98" s="12"/>
      <c r="G98" s="12"/>
      <c r="H98" s="13">
        <f>52575918.64</f>
        <v>52575918.640000001</v>
      </c>
      <c r="I98" s="13"/>
      <c r="J98" s="13"/>
      <c r="K98" s="14">
        <f>52790918.64</f>
        <v>52790918.640000001</v>
      </c>
      <c r="L98" s="14"/>
    </row>
    <row r="99" spans="1:12" s="1" customFormat="1" ht="14.1" customHeight="1">
      <c r="A99" s="15" t="s">
        <v>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s="1" customFormat="1" ht="14.1" customHeight="1">
      <c r="A100" s="15" t="s">
        <v>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s="1" customFormat="1" ht="14.1" customHeight="1">
      <c r="A101" s="15" t="s">
        <v>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s="1" customFormat="1" ht="14.1" customHeight="1">
      <c r="A102" s="8" t="s">
        <v>0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s="1" customFormat="1" ht="6" customHeight="1">
      <c r="A103" s="8" t="s">
        <v>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s="1" customFormat="1" ht="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s="1" customFormat="1" ht="14.1" customHeight="1">
      <c r="A105" s="8" t="s">
        <v>121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mergeCells count="378">
    <mergeCell ref="K6:L7"/>
    <mergeCell ref="A8:B8"/>
    <mergeCell ref="C8:E8"/>
    <mergeCell ref="H8:J8"/>
    <mergeCell ref="K8:L8"/>
    <mergeCell ref="A9:B9"/>
    <mergeCell ref="C9:E9"/>
    <mergeCell ref="H9:J9"/>
    <mergeCell ref="K9:L9"/>
    <mergeCell ref="A5:B7"/>
    <mergeCell ref="C5:G6"/>
    <mergeCell ref="C7:E7"/>
    <mergeCell ref="H5:L5"/>
    <mergeCell ref="H6:J7"/>
    <mergeCell ref="A12:B12"/>
    <mergeCell ref="C12:E12"/>
    <mergeCell ref="H12:J12"/>
    <mergeCell ref="K12:L12"/>
    <mergeCell ref="A10:B10"/>
    <mergeCell ref="C10:E10"/>
    <mergeCell ref="H10:J10"/>
    <mergeCell ref="K10:L10"/>
    <mergeCell ref="A11:B11"/>
    <mergeCell ref="C11:E11"/>
    <mergeCell ref="H11:J11"/>
    <mergeCell ref="K11:L11"/>
    <mergeCell ref="A16:B16"/>
    <mergeCell ref="C16:E16"/>
    <mergeCell ref="H16:J16"/>
    <mergeCell ref="K16:L16"/>
    <mergeCell ref="A15:B15"/>
    <mergeCell ref="C15:E15"/>
    <mergeCell ref="H15:J15"/>
    <mergeCell ref="K15:L15"/>
    <mergeCell ref="A13:B13"/>
    <mergeCell ref="C13:E13"/>
    <mergeCell ref="H13:J13"/>
    <mergeCell ref="K13:L13"/>
    <mergeCell ref="A14:B14"/>
    <mergeCell ref="C14:E14"/>
    <mergeCell ref="H14:J14"/>
    <mergeCell ref="K14:L14"/>
    <mergeCell ref="A18:B18"/>
    <mergeCell ref="C18:E18"/>
    <mergeCell ref="H18:J18"/>
    <mergeCell ref="K18:L18"/>
    <mergeCell ref="A19:B19"/>
    <mergeCell ref="C19:E19"/>
    <mergeCell ref="H19:J19"/>
    <mergeCell ref="K19:L19"/>
    <mergeCell ref="A17:B17"/>
    <mergeCell ref="C17:E17"/>
    <mergeCell ref="H17:J17"/>
    <mergeCell ref="K17:L17"/>
    <mergeCell ref="A22:B22"/>
    <mergeCell ref="C22:E22"/>
    <mergeCell ref="H22:J22"/>
    <mergeCell ref="K22:L22"/>
    <mergeCell ref="A23:B23"/>
    <mergeCell ref="C23:E23"/>
    <mergeCell ref="H23:J23"/>
    <mergeCell ref="K23:L23"/>
    <mergeCell ref="A20:B20"/>
    <mergeCell ref="C20:E20"/>
    <mergeCell ref="H20:J20"/>
    <mergeCell ref="K20:L20"/>
    <mergeCell ref="A21:B21"/>
    <mergeCell ref="C21:E21"/>
    <mergeCell ref="H21:J21"/>
    <mergeCell ref="K21:L21"/>
    <mergeCell ref="A26:B26"/>
    <mergeCell ref="C26:E26"/>
    <mergeCell ref="H26:J26"/>
    <mergeCell ref="K26:L26"/>
    <mergeCell ref="A24:B24"/>
    <mergeCell ref="C24:E24"/>
    <mergeCell ref="H24:J24"/>
    <mergeCell ref="K24:L24"/>
    <mergeCell ref="A25:B25"/>
    <mergeCell ref="C25:E25"/>
    <mergeCell ref="H25:J25"/>
    <mergeCell ref="K25:L25"/>
    <mergeCell ref="A29:B29"/>
    <mergeCell ref="C29:E29"/>
    <mergeCell ref="H29:J29"/>
    <mergeCell ref="K29:L29"/>
    <mergeCell ref="A27:B27"/>
    <mergeCell ref="C27:E27"/>
    <mergeCell ref="H27:J27"/>
    <mergeCell ref="K27:L27"/>
    <mergeCell ref="A28:B28"/>
    <mergeCell ref="C28:E28"/>
    <mergeCell ref="H28:J28"/>
    <mergeCell ref="K28:L28"/>
    <mergeCell ref="A32:B32"/>
    <mergeCell ref="C32:E32"/>
    <mergeCell ref="H32:J32"/>
    <mergeCell ref="K32:L32"/>
    <mergeCell ref="A30:B30"/>
    <mergeCell ref="C30:E30"/>
    <mergeCell ref="H30:J30"/>
    <mergeCell ref="K30:L30"/>
    <mergeCell ref="A31:B31"/>
    <mergeCell ref="C31:E31"/>
    <mergeCell ref="H31:J31"/>
    <mergeCell ref="K31:L31"/>
    <mergeCell ref="A34:B34"/>
    <mergeCell ref="C34:E34"/>
    <mergeCell ref="H34:J34"/>
    <mergeCell ref="K34:L34"/>
    <mergeCell ref="A35:B35"/>
    <mergeCell ref="C35:E35"/>
    <mergeCell ref="H35:J35"/>
    <mergeCell ref="K35:L35"/>
    <mergeCell ref="A33:B33"/>
    <mergeCell ref="C33:E33"/>
    <mergeCell ref="H33:J33"/>
    <mergeCell ref="K33:L33"/>
    <mergeCell ref="A37:B37"/>
    <mergeCell ref="C37:E37"/>
    <mergeCell ref="H37:J37"/>
    <mergeCell ref="K37:L37"/>
    <mergeCell ref="A38:B38"/>
    <mergeCell ref="C38:E38"/>
    <mergeCell ref="H38:J38"/>
    <mergeCell ref="K38:L38"/>
    <mergeCell ref="A36:B36"/>
    <mergeCell ref="C36:E36"/>
    <mergeCell ref="H36:J36"/>
    <mergeCell ref="K36:L36"/>
    <mergeCell ref="A41:B41"/>
    <mergeCell ref="C41:E41"/>
    <mergeCell ref="H41:J41"/>
    <mergeCell ref="K41:L41"/>
    <mergeCell ref="A39:B39"/>
    <mergeCell ref="C39:E39"/>
    <mergeCell ref="H39:J39"/>
    <mergeCell ref="K39:L39"/>
    <mergeCell ref="A40:B40"/>
    <mergeCell ref="C40:E40"/>
    <mergeCell ref="H40:J40"/>
    <mergeCell ref="K40:L40"/>
    <mergeCell ref="A44:B44"/>
    <mergeCell ref="C44:E44"/>
    <mergeCell ref="H44:J44"/>
    <mergeCell ref="K44:L44"/>
    <mergeCell ref="A42:B42"/>
    <mergeCell ref="C42:E42"/>
    <mergeCell ref="H42:J42"/>
    <mergeCell ref="K42:L42"/>
    <mergeCell ref="A43:B43"/>
    <mergeCell ref="C43:E43"/>
    <mergeCell ref="H43:J43"/>
    <mergeCell ref="K43:L43"/>
    <mergeCell ref="A48:B48"/>
    <mergeCell ref="C48:E48"/>
    <mergeCell ref="H48:J48"/>
    <mergeCell ref="K48:L48"/>
    <mergeCell ref="A47:B47"/>
    <mergeCell ref="C47:E47"/>
    <mergeCell ref="H47:J47"/>
    <mergeCell ref="K47:L47"/>
    <mergeCell ref="A45:B45"/>
    <mergeCell ref="C45:E45"/>
    <mergeCell ref="H45:J45"/>
    <mergeCell ref="K45:L45"/>
    <mergeCell ref="A46:B46"/>
    <mergeCell ref="C46:E46"/>
    <mergeCell ref="H46:J46"/>
    <mergeCell ref="K46:L46"/>
    <mergeCell ref="A51:B51"/>
    <mergeCell ref="C51:E51"/>
    <mergeCell ref="H51:J51"/>
    <mergeCell ref="K51:L51"/>
    <mergeCell ref="A49:B49"/>
    <mergeCell ref="C49:E49"/>
    <mergeCell ref="H49:J49"/>
    <mergeCell ref="K49:L49"/>
    <mergeCell ref="A50:B50"/>
    <mergeCell ref="C50:E50"/>
    <mergeCell ref="H50:J50"/>
    <mergeCell ref="K50:L50"/>
    <mergeCell ref="A55:B55"/>
    <mergeCell ref="C55:E55"/>
    <mergeCell ref="H55:J55"/>
    <mergeCell ref="K55:L55"/>
    <mergeCell ref="A54:B54"/>
    <mergeCell ref="C54:E54"/>
    <mergeCell ref="H54:J54"/>
    <mergeCell ref="K54:L54"/>
    <mergeCell ref="A52:B52"/>
    <mergeCell ref="C52:E52"/>
    <mergeCell ref="H52:J52"/>
    <mergeCell ref="K52:L52"/>
    <mergeCell ref="A53:B53"/>
    <mergeCell ref="C53:E53"/>
    <mergeCell ref="H53:J53"/>
    <mergeCell ref="K53:L53"/>
    <mergeCell ref="A58:B58"/>
    <mergeCell ref="C58:E58"/>
    <mergeCell ref="H58:J58"/>
    <mergeCell ref="K58:L58"/>
    <mergeCell ref="A59:B59"/>
    <mergeCell ref="C59:E59"/>
    <mergeCell ref="H59:J59"/>
    <mergeCell ref="K59:L59"/>
    <mergeCell ref="A56:B56"/>
    <mergeCell ref="C56:E56"/>
    <mergeCell ref="H56:J56"/>
    <mergeCell ref="K56:L56"/>
    <mergeCell ref="A57:B57"/>
    <mergeCell ref="C57:E57"/>
    <mergeCell ref="H57:J57"/>
    <mergeCell ref="K57:L57"/>
    <mergeCell ref="A61:B61"/>
    <mergeCell ref="C61:E61"/>
    <mergeCell ref="H61:J61"/>
    <mergeCell ref="K61:L61"/>
    <mergeCell ref="A62:B62"/>
    <mergeCell ref="C62:E62"/>
    <mergeCell ref="H62:J62"/>
    <mergeCell ref="K62:L62"/>
    <mergeCell ref="A60:B60"/>
    <mergeCell ref="C60:E60"/>
    <mergeCell ref="H60:J60"/>
    <mergeCell ref="K60:L60"/>
    <mergeCell ref="A64:B64"/>
    <mergeCell ref="C64:E64"/>
    <mergeCell ref="H64:J64"/>
    <mergeCell ref="K64:L64"/>
    <mergeCell ref="A65:B65"/>
    <mergeCell ref="C65:E65"/>
    <mergeCell ref="H65:J65"/>
    <mergeCell ref="K65:L65"/>
    <mergeCell ref="A63:B63"/>
    <mergeCell ref="C63:E63"/>
    <mergeCell ref="H63:J63"/>
    <mergeCell ref="K63:L63"/>
    <mergeCell ref="A67:B67"/>
    <mergeCell ref="C67:E67"/>
    <mergeCell ref="H67:J67"/>
    <mergeCell ref="K67:L67"/>
    <mergeCell ref="A68:B68"/>
    <mergeCell ref="C68:E68"/>
    <mergeCell ref="H68:J68"/>
    <mergeCell ref="K68:L68"/>
    <mergeCell ref="A66:B66"/>
    <mergeCell ref="C66:E66"/>
    <mergeCell ref="H66:J66"/>
    <mergeCell ref="K66:L66"/>
    <mergeCell ref="A70:B70"/>
    <mergeCell ref="C70:E70"/>
    <mergeCell ref="H70:J70"/>
    <mergeCell ref="K70:L70"/>
    <mergeCell ref="A71:B71"/>
    <mergeCell ref="C71:E71"/>
    <mergeCell ref="H71:J71"/>
    <mergeCell ref="K71:L71"/>
    <mergeCell ref="A69:B69"/>
    <mergeCell ref="C69:E69"/>
    <mergeCell ref="H69:J69"/>
    <mergeCell ref="K69:L69"/>
    <mergeCell ref="A73:B73"/>
    <mergeCell ref="C73:E73"/>
    <mergeCell ref="H73:J73"/>
    <mergeCell ref="K73:L73"/>
    <mergeCell ref="A74:B74"/>
    <mergeCell ref="C74:E74"/>
    <mergeCell ref="H74:J74"/>
    <mergeCell ref="K74:L74"/>
    <mergeCell ref="A72:B72"/>
    <mergeCell ref="C72:E72"/>
    <mergeCell ref="H72:J72"/>
    <mergeCell ref="K72:L72"/>
    <mergeCell ref="A77:B77"/>
    <mergeCell ref="C77:E77"/>
    <mergeCell ref="H77:J77"/>
    <mergeCell ref="K77:L77"/>
    <mergeCell ref="A76:B76"/>
    <mergeCell ref="C76:E76"/>
    <mergeCell ref="H76:J76"/>
    <mergeCell ref="K76:L76"/>
    <mergeCell ref="A75:B75"/>
    <mergeCell ref="C75:E75"/>
    <mergeCell ref="H75:J75"/>
    <mergeCell ref="K75:L75"/>
    <mergeCell ref="A81:B81"/>
    <mergeCell ref="C81:E81"/>
    <mergeCell ref="H81:J81"/>
    <mergeCell ref="K81:L81"/>
    <mergeCell ref="A80:B80"/>
    <mergeCell ref="C80:E80"/>
    <mergeCell ref="H80:J80"/>
    <mergeCell ref="K80:L80"/>
    <mergeCell ref="A78:B78"/>
    <mergeCell ref="C78:E78"/>
    <mergeCell ref="H78:J78"/>
    <mergeCell ref="K78:L78"/>
    <mergeCell ref="A79:B79"/>
    <mergeCell ref="C79:E79"/>
    <mergeCell ref="H79:J79"/>
    <mergeCell ref="K79:L79"/>
    <mergeCell ref="A83:B83"/>
    <mergeCell ref="C83:E83"/>
    <mergeCell ref="H83:J83"/>
    <mergeCell ref="K83:L83"/>
    <mergeCell ref="A84:B84"/>
    <mergeCell ref="C84:E84"/>
    <mergeCell ref="H84:J84"/>
    <mergeCell ref="K84:L84"/>
    <mergeCell ref="A82:B82"/>
    <mergeCell ref="C82:E82"/>
    <mergeCell ref="H82:J82"/>
    <mergeCell ref="K82:L82"/>
    <mergeCell ref="A87:B87"/>
    <mergeCell ref="C87:E87"/>
    <mergeCell ref="H87:J87"/>
    <mergeCell ref="K87:L87"/>
    <mergeCell ref="A85:B85"/>
    <mergeCell ref="C85:E85"/>
    <mergeCell ref="H85:J85"/>
    <mergeCell ref="K85:L85"/>
    <mergeCell ref="A86:B86"/>
    <mergeCell ref="C86:E86"/>
    <mergeCell ref="H86:J86"/>
    <mergeCell ref="K86:L86"/>
    <mergeCell ref="A90:B90"/>
    <mergeCell ref="C90:E90"/>
    <mergeCell ref="H90:J90"/>
    <mergeCell ref="K90:L90"/>
    <mergeCell ref="A88:B88"/>
    <mergeCell ref="C88:E88"/>
    <mergeCell ref="H88:J88"/>
    <mergeCell ref="K88:L88"/>
    <mergeCell ref="A89:B89"/>
    <mergeCell ref="C89:E89"/>
    <mergeCell ref="H89:J89"/>
    <mergeCell ref="K89:L89"/>
    <mergeCell ref="A95:B95"/>
    <mergeCell ref="C95:E95"/>
    <mergeCell ref="H95:J95"/>
    <mergeCell ref="K95:L95"/>
    <mergeCell ref="A93:B93"/>
    <mergeCell ref="C93:E93"/>
    <mergeCell ref="H93:J93"/>
    <mergeCell ref="K93:L93"/>
    <mergeCell ref="A91:B91"/>
    <mergeCell ref="C91:E91"/>
    <mergeCell ref="H91:J91"/>
    <mergeCell ref="K91:L91"/>
    <mergeCell ref="A92:B92"/>
    <mergeCell ref="C92:E92"/>
    <mergeCell ref="H92:J92"/>
    <mergeCell ref="K92:L92"/>
    <mergeCell ref="A102:L102"/>
    <mergeCell ref="A103:L103"/>
    <mergeCell ref="A105:L105"/>
    <mergeCell ref="I1:L1"/>
    <mergeCell ref="A2:L2"/>
    <mergeCell ref="A3:K3"/>
    <mergeCell ref="A98:G98"/>
    <mergeCell ref="H98:J98"/>
    <mergeCell ref="K98:L98"/>
    <mergeCell ref="A99:L99"/>
    <mergeCell ref="A100:L100"/>
    <mergeCell ref="A101:L101"/>
    <mergeCell ref="A96:B96"/>
    <mergeCell ref="C96:E96"/>
    <mergeCell ref="H96:J96"/>
    <mergeCell ref="K96:L96"/>
    <mergeCell ref="A97:B97"/>
    <mergeCell ref="C97:E97"/>
    <mergeCell ref="H97:J97"/>
    <mergeCell ref="K97:L97"/>
    <mergeCell ref="A94:B94"/>
    <mergeCell ref="C94:E94"/>
    <mergeCell ref="H94:J94"/>
    <mergeCell ref="K94:L94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2023-12-22T04:14:47Z</dcterms:created>
  <dcterms:modified xsi:type="dcterms:W3CDTF">2023-12-28T05:44:13Z</dcterms:modified>
</cp:coreProperties>
</file>