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795"/>
  </bookViews>
  <sheets>
    <sheet name="Расходы" sheetId="1" r:id="rId1"/>
  </sheet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I61" i="1"/>
  <c r="L61" i="1" s="1"/>
  <c r="L60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L140" i="1" l="1"/>
</calcChain>
</file>

<file path=xl/sharedStrings.xml><?xml version="1.0" encoding="utf-8"?>
<sst xmlns="http://schemas.openxmlformats.org/spreadsheetml/2006/main" count="549" uniqueCount="166">
  <si>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</si>
  <si>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</si>
  <si>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</si>
  <si>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</si>
  <si>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</si>
  <si>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</si>
  <si>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</si>
  <si>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</si>
  <si>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</si>
  <si>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</si>
  <si>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</si>
  <si>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</si>
  <si>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</si>
  <si>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</si>
  <si>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</si>
  <si>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</si>
  <si>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</si>
  <si>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</si>
  <si>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</si>
  <si>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</si>
  <si>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</si>
  <si>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</si>
  <si>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</si>
  <si>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</si>
  <si>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</si>
  <si>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</si>
  <si>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</si>
  <si>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</si>
  <si>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</si>
  <si>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</si>
  <si>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</si>
  <si>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</si>
  <si>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</si>
  <si>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</si>
  <si>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</si>
  <si>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</si>
  <si>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</si>
  <si>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</si>
  <si>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Непрограммные расходы</t>
  </si>
  <si>
    <t>6000000000</t>
  </si>
  <si>
    <t>Резервные фонды местных администраций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</si>
  <si>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</si>
  <si>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</si>
  <si>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</si>
  <si>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</si>
  <si>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</si>
  <si>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</si>
  <si>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</si>
  <si>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"Материально-техническое обеспечение администрации поселения"</t>
  </si>
  <si>
    <t>0700900000</t>
  </si>
  <si>
    <t>Прочие мероприятия органов местного самоуправления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</si>
  <si>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</si>
  <si>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</si>
  <si>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</si>
  <si>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</si>
  <si>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</si>
  <si>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</si>
  <si>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</si>
  <si>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</si>
  <si>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</si>
  <si>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</si>
  <si>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</si>
  <si>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</si>
  <si>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</si>
  <si>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</si>
  <si>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</si>
  <si>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</si>
  <si>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</si>
  <si>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</si>
  <si>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</si>
  <si>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</si>
  <si>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</si>
  <si>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</si>
  <si>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</si>
  <si>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</si>
  <si>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</si>
  <si>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</si>
  <si>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</si>
  <si>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</si>
  <si>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</si>
  <si>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</si>
  <si>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</si>
  <si>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</si>
  <si>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</si>
  <si>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</si>
  <si>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</si>
  <si>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</si>
  <si>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</si>
  <si>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</si>
  <si>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</si>
  <si>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</si>
  <si>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</si>
  <si>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</si>
  <si>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</si>
  <si>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</si>
  <si>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</si>
  <si>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</si>
  <si>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</si>
  <si>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</si>
  <si>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</si>
  <si>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</si>
  <si>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</si>
  <si>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</si>
  <si>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</si>
  <si>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</si>
  <si>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</si>
  <si>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</si>
  <si>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</si>
  <si>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</si>
  <si>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</si>
  <si>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</si>
  <si>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</si>
  <si>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</si>
  <si>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</si>
  <si>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</si>
  <si>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</si>
  <si>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</si>
  <si>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</si>
  <si>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</si>
  <si>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</si>
  <si>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</si>
  <si>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</si>
  <si>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</si>
  <si>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</si>
  <si>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</si>
  <si>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</si>
  <si>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</si>
  <si>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</si>
  <si>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</si>
  <si>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</si>
  <si>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</si>
  <si>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</si>
  <si>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</si>
  <si>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</si>
  <si>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</si>
  <si>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</si>
  <si>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</si>
  <si>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</si>
  <si>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</si>
  <si>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</si>
  <si>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</si>
  <si>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</si>
  <si>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</si>
  <si>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</si>
  <si>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</si>
  <si>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</si>
  <si>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</si>
  <si>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</si>
  <si>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</si>
  <si>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</si>
  <si>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</si>
  <si>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</si>
  <si>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</si>
  <si>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</si>
  <si>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</si>
  <si>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</si>
  <si>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</si>
  <si>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</si>
  <si>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</si>
  <si>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</t>
  </si>
  <si>
    <t>рублей</t>
  </si>
  <si>
    <t>Рапределение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2023 год</t>
  </si>
  <si>
    <t xml:space="preserve">В том числе за счет субвенций </t>
  </si>
  <si>
    <t xml:space="preserve">Приложение №5                                             к решению Совета депутатов                      от              года № </t>
  </si>
  <si>
    <t>Осуществление первичного воинского учета органами местного самоуправления поселений, муниципальных и городских округов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</si>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</sst>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0"/>
      <color indexed="64"/>
      <name val="Arial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5" fillId="2" borderId="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6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right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right" vertical="center" wrapText="1"/>
    </xf>
    <xf numFmtId="0" fontId="5" fillId="2" borderId="0" xfId="0" applyNumberFormat="1" applyFont="1" applyFill="1" applyAlignment="1">
      <alignment horizontal="left" vertical="top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0" fontId="2" fillId="0" borderId="1" xfId="0" applyNumberFormat="1" applyFont="1" applyBorder="1" applyAlignment="1"/>
    <xf numFmtId="4" fontId="2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43"/>
  <sheetViews>
    <sheetView tabSelected="1" topLeftCell="A124" workbookViewId="0">
      <selection activeCell="I8" sqref="I8:L140"/>
    </sheetView>
  </sheetViews>
  <sheetFormatPr defaultRowHeight="12.75" x14ac:dyDescent="0.2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.7109375" style="1" customWidth="1"/>
    <col min="8" max="8" width="1.7109375" style="1" customWidth="1"/>
    <col min="9" max="9" width="0.85546875" style="1" customWidth="1"/>
    <col min="10" max="10" width="3.85546875" style="1" customWidth="1"/>
    <col min="11" max="11" width="11.7109375" style="1" customWidth="1"/>
    <col min="12" max="12" width="15.85546875" customWidth="1"/>
  </cols>
  <sheetData>
    <row r="1" spans="1:12" s="1" customFormat="1" ht="43.5" customHeight="1" x14ac:dyDescent="0.2">
      <c r="J1" s="8" t="s">
        <v>163</v>
      </c>
      <c r="K1" s="8"/>
      <c r="L1" s="8"/>
    </row>
    <row r="2" spans="1:12" s="1" customFormat="1" ht="79.5" customHeight="1" x14ac:dyDescent="0.2">
      <c r="A2" s="9" t="s">
        <v>161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5" customHeight="1" x14ac:dyDescent="0.2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2"/>
      <c r="L3" s="3"/>
    </row>
    <row r="4" spans="1:12" s="1" customFormat="1" ht="15.95" customHeight="1" x14ac:dyDescent="0.2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 t="s">
        <v>160</v>
      </c>
    </row>
    <row r="5" spans="1:12" s="1" customFormat="1" ht="24.95" customHeight="1" x14ac:dyDescent="0.2">
      <c r="A5" s="18" t="s">
        <v>1</v>
      </c>
      <c r="B5" s="18"/>
      <c r="C5" s="18" t="s">
        <v>2</v>
      </c>
      <c r="D5" s="18"/>
      <c r="E5" s="18"/>
      <c r="F5" s="18"/>
      <c r="G5" s="18"/>
      <c r="H5" s="18"/>
      <c r="I5" s="18" t="s">
        <v>165</v>
      </c>
      <c r="J5" s="18"/>
      <c r="K5" s="18"/>
      <c r="L5" s="12" t="s">
        <v>162</v>
      </c>
    </row>
    <row r="6" spans="1:12" s="1" customFormat="1" ht="14.1" customHeight="1" x14ac:dyDescent="0.2">
      <c r="A6" s="18"/>
      <c r="B6" s="18"/>
      <c r="C6" s="18" t="s">
        <v>3</v>
      </c>
      <c r="D6" s="18"/>
      <c r="E6" s="18"/>
      <c r="F6" s="6" t="s">
        <v>4</v>
      </c>
      <c r="G6" s="18" t="s">
        <v>5</v>
      </c>
      <c r="H6" s="18"/>
      <c r="I6" s="18"/>
      <c r="J6" s="18"/>
      <c r="K6" s="18"/>
      <c r="L6" s="13"/>
    </row>
    <row r="7" spans="1:12" s="1" customFormat="1" ht="14.1" customHeight="1" x14ac:dyDescent="0.2">
      <c r="A7" s="17" t="s">
        <v>6</v>
      </c>
      <c r="B7" s="17"/>
      <c r="C7" s="17" t="s">
        <v>7</v>
      </c>
      <c r="D7" s="17"/>
      <c r="E7" s="17"/>
      <c r="F7" s="7" t="s">
        <v>8</v>
      </c>
      <c r="G7" s="17" t="s">
        <v>9</v>
      </c>
      <c r="H7" s="17"/>
      <c r="I7" s="17" t="s">
        <v>10</v>
      </c>
      <c r="J7" s="17"/>
      <c r="K7" s="17"/>
      <c r="L7" s="5">
        <v>6</v>
      </c>
    </row>
    <row r="8" spans="1:12" s="1" customFormat="1" ht="14.1" customHeight="1" x14ac:dyDescent="0.2">
      <c r="A8" s="16" t="s">
        <v>11</v>
      </c>
      <c r="B8" s="16"/>
      <c r="C8" s="17" t="s">
        <v>12</v>
      </c>
      <c r="D8" s="17"/>
      <c r="E8" s="17"/>
      <c r="F8" s="7" t="s">
        <v>0</v>
      </c>
      <c r="G8" s="17" t="s">
        <v>0</v>
      </c>
      <c r="H8" s="17"/>
      <c r="I8" s="19">
        <f>28068521.12</f>
        <v>28068521.120000001</v>
      </c>
      <c r="J8" s="19"/>
      <c r="K8" s="19"/>
      <c r="L8" s="20"/>
    </row>
    <row r="9" spans="1:12" s="1" customFormat="1" ht="33.950000000000003" customHeight="1" x14ac:dyDescent="0.2">
      <c r="A9" s="16" t="s">
        <v>13</v>
      </c>
      <c r="B9" s="16"/>
      <c r="C9" s="17" t="s">
        <v>14</v>
      </c>
      <c r="D9" s="17"/>
      <c r="E9" s="17"/>
      <c r="F9" s="7" t="s">
        <v>0</v>
      </c>
      <c r="G9" s="17" t="s">
        <v>0</v>
      </c>
      <c r="H9" s="17"/>
      <c r="I9" s="19">
        <f t="shared" ref="I9:I14" si="0">1998044</f>
        <v>1998044</v>
      </c>
      <c r="J9" s="19"/>
      <c r="K9" s="19"/>
      <c r="L9" s="20"/>
    </row>
    <row r="10" spans="1:12" s="1" customFormat="1" ht="33.950000000000003" customHeight="1" x14ac:dyDescent="0.2">
      <c r="A10" s="16" t="s">
        <v>15</v>
      </c>
      <c r="B10" s="16"/>
      <c r="C10" s="17" t="s">
        <v>14</v>
      </c>
      <c r="D10" s="17"/>
      <c r="E10" s="17"/>
      <c r="F10" s="7" t="s">
        <v>16</v>
      </c>
      <c r="G10" s="17" t="s">
        <v>0</v>
      </c>
      <c r="H10" s="17"/>
      <c r="I10" s="19">
        <f t="shared" si="0"/>
        <v>1998044</v>
      </c>
      <c r="J10" s="19"/>
      <c r="K10" s="19"/>
      <c r="L10" s="20"/>
    </row>
    <row r="11" spans="1:12" s="1" customFormat="1" ht="45" customHeight="1" x14ac:dyDescent="0.2">
      <c r="A11" s="16" t="s">
        <v>17</v>
      </c>
      <c r="B11" s="16"/>
      <c r="C11" s="17" t="s">
        <v>14</v>
      </c>
      <c r="D11" s="17"/>
      <c r="E11" s="17"/>
      <c r="F11" s="7" t="s">
        <v>18</v>
      </c>
      <c r="G11" s="17" t="s">
        <v>0</v>
      </c>
      <c r="H11" s="17"/>
      <c r="I11" s="19">
        <f t="shared" si="0"/>
        <v>1998044</v>
      </c>
      <c r="J11" s="19"/>
      <c r="K11" s="19"/>
      <c r="L11" s="20"/>
    </row>
    <row r="12" spans="1:12" s="1" customFormat="1" ht="24" customHeight="1" x14ac:dyDescent="0.2">
      <c r="A12" s="16" t="s">
        <v>19</v>
      </c>
      <c r="B12" s="16"/>
      <c r="C12" s="17" t="s">
        <v>14</v>
      </c>
      <c r="D12" s="17"/>
      <c r="E12" s="17"/>
      <c r="F12" s="7" t="s">
        <v>20</v>
      </c>
      <c r="G12" s="17" t="s">
        <v>0</v>
      </c>
      <c r="H12" s="17"/>
      <c r="I12" s="19">
        <f t="shared" si="0"/>
        <v>1998044</v>
      </c>
      <c r="J12" s="19"/>
      <c r="K12" s="19"/>
      <c r="L12" s="20"/>
    </row>
    <row r="13" spans="1:12" s="1" customFormat="1" ht="54.95" customHeight="1" x14ac:dyDescent="0.2">
      <c r="A13" s="16" t="s">
        <v>21</v>
      </c>
      <c r="B13" s="16"/>
      <c r="C13" s="17" t="s">
        <v>14</v>
      </c>
      <c r="D13" s="17"/>
      <c r="E13" s="17"/>
      <c r="F13" s="7" t="s">
        <v>20</v>
      </c>
      <c r="G13" s="17" t="s">
        <v>22</v>
      </c>
      <c r="H13" s="17"/>
      <c r="I13" s="19">
        <f t="shared" si="0"/>
        <v>1998044</v>
      </c>
      <c r="J13" s="19"/>
      <c r="K13" s="19"/>
      <c r="L13" s="20"/>
    </row>
    <row r="14" spans="1:12" s="1" customFormat="1" ht="24" customHeight="1" x14ac:dyDescent="0.2">
      <c r="A14" s="16" t="s">
        <v>23</v>
      </c>
      <c r="B14" s="16"/>
      <c r="C14" s="17" t="s">
        <v>14</v>
      </c>
      <c r="D14" s="17"/>
      <c r="E14" s="17"/>
      <c r="F14" s="7" t="s">
        <v>20</v>
      </c>
      <c r="G14" s="17" t="s">
        <v>24</v>
      </c>
      <c r="H14" s="17"/>
      <c r="I14" s="19">
        <f t="shared" si="0"/>
        <v>1998044</v>
      </c>
      <c r="J14" s="19"/>
      <c r="K14" s="19"/>
      <c r="L14" s="20"/>
    </row>
    <row r="15" spans="1:12" s="1" customFormat="1" ht="45" customHeight="1" x14ac:dyDescent="0.2">
      <c r="A15" s="16" t="s">
        <v>25</v>
      </c>
      <c r="B15" s="16"/>
      <c r="C15" s="17" t="s">
        <v>26</v>
      </c>
      <c r="D15" s="17"/>
      <c r="E15" s="17"/>
      <c r="F15" s="7" t="s">
        <v>0</v>
      </c>
      <c r="G15" s="17" t="s">
        <v>0</v>
      </c>
      <c r="H15" s="17"/>
      <c r="I15" s="19">
        <f>11114786</f>
        <v>11114786</v>
      </c>
      <c r="J15" s="19"/>
      <c r="K15" s="19"/>
      <c r="L15" s="20"/>
    </row>
    <row r="16" spans="1:12" s="1" customFormat="1" ht="33.950000000000003" customHeight="1" x14ac:dyDescent="0.2">
      <c r="A16" s="16" t="s">
        <v>15</v>
      </c>
      <c r="B16" s="16"/>
      <c r="C16" s="17" t="s">
        <v>26</v>
      </c>
      <c r="D16" s="17"/>
      <c r="E16" s="17"/>
      <c r="F16" s="7" t="s">
        <v>16</v>
      </c>
      <c r="G16" s="17" t="s">
        <v>0</v>
      </c>
      <c r="H16" s="17"/>
      <c r="I16" s="19">
        <f>11114786</f>
        <v>11114786</v>
      </c>
      <c r="J16" s="19"/>
      <c r="K16" s="19"/>
      <c r="L16" s="20"/>
    </row>
    <row r="17" spans="1:12" s="1" customFormat="1" ht="45" customHeight="1" x14ac:dyDescent="0.2">
      <c r="A17" s="16" t="s">
        <v>17</v>
      </c>
      <c r="B17" s="16"/>
      <c r="C17" s="17" t="s">
        <v>26</v>
      </c>
      <c r="D17" s="17"/>
      <c r="E17" s="17"/>
      <c r="F17" s="7" t="s">
        <v>18</v>
      </c>
      <c r="G17" s="17" t="s">
        <v>0</v>
      </c>
      <c r="H17" s="17"/>
      <c r="I17" s="19">
        <f>10825297</f>
        <v>10825297</v>
      </c>
      <c r="J17" s="19"/>
      <c r="K17" s="19"/>
      <c r="L17" s="20"/>
    </row>
    <row r="18" spans="1:12" s="1" customFormat="1" ht="54.95" customHeight="1" x14ac:dyDescent="0.2">
      <c r="A18" s="16" t="s">
        <v>21</v>
      </c>
      <c r="B18" s="16"/>
      <c r="C18" s="17" t="s">
        <v>26</v>
      </c>
      <c r="D18" s="17"/>
      <c r="E18" s="17"/>
      <c r="F18" s="7" t="s">
        <v>27</v>
      </c>
      <c r="G18" s="17" t="s">
        <v>0</v>
      </c>
      <c r="H18" s="17"/>
      <c r="I18" s="19">
        <f>10825297</f>
        <v>10825297</v>
      </c>
      <c r="J18" s="19"/>
      <c r="K18" s="19"/>
      <c r="L18" s="20"/>
    </row>
    <row r="19" spans="1:12" s="1" customFormat="1" ht="54.95" customHeight="1" x14ac:dyDescent="0.2">
      <c r="A19" s="16" t="s">
        <v>21</v>
      </c>
      <c r="B19" s="16"/>
      <c r="C19" s="17" t="s">
        <v>26</v>
      </c>
      <c r="D19" s="17"/>
      <c r="E19" s="17"/>
      <c r="F19" s="7" t="s">
        <v>27</v>
      </c>
      <c r="G19" s="17" t="s">
        <v>22</v>
      </c>
      <c r="H19" s="17"/>
      <c r="I19" s="19">
        <f>10825297</f>
        <v>10825297</v>
      </c>
      <c r="J19" s="19"/>
      <c r="K19" s="19"/>
      <c r="L19" s="20"/>
    </row>
    <row r="20" spans="1:12" s="1" customFormat="1" ht="24" customHeight="1" x14ac:dyDescent="0.2">
      <c r="A20" s="16" t="s">
        <v>23</v>
      </c>
      <c r="B20" s="16"/>
      <c r="C20" s="17" t="s">
        <v>26</v>
      </c>
      <c r="D20" s="17"/>
      <c r="E20" s="17"/>
      <c r="F20" s="7" t="s">
        <v>27</v>
      </c>
      <c r="G20" s="17" t="s">
        <v>24</v>
      </c>
      <c r="H20" s="17"/>
      <c r="I20" s="19">
        <f>10825297</f>
        <v>10825297</v>
      </c>
      <c r="J20" s="19"/>
      <c r="K20" s="19"/>
      <c r="L20" s="20"/>
    </row>
    <row r="21" spans="1:12" s="1" customFormat="1" ht="66" customHeight="1" x14ac:dyDescent="0.2">
      <c r="A21" s="16" t="s">
        <v>28</v>
      </c>
      <c r="B21" s="16"/>
      <c r="C21" s="17" t="s">
        <v>26</v>
      </c>
      <c r="D21" s="17"/>
      <c r="E21" s="17"/>
      <c r="F21" s="7" t="s">
        <v>29</v>
      </c>
      <c r="G21" s="17" t="s">
        <v>0</v>
      </c>
      <c r="H21" s="17"/>
      <c r="I21" s="19">
        <f>289489</f>
        <v>289489</v>
      </c>
      <c r="J21" s="19"/>
      <c r="K21" s="19"/>
      <c r="L21" s="20"/>
    </row>
    <row r="22" spans="1:12" s="1" customFormat="1" ht="24" customHeight="1" x14ac:dyDescent="0.2">
      <c r="A22" s="16" t="s">
        <v>30</v>
      </c>
      <c r="B22" s="16"/>
      <c r="C22" s="17" t="s">
        <v>26</v>
      </c>
      <c r="D22" s="17"/>
      <c r="E22" s="17"/>
      <c r="F22" s="7" t="s">
        <v>31</v>
      </c>
      <c r="G22" s="17" t="s">
        <v>0</v>
      </c>
      <c r="H22" s="17"/>
      <c r="I22" s="19">
        <f>289489</f>
        <v>289489</v>
      </c>
      <c r="J22" s="19"/>
      <c r="K22" s="19"/>
      <c r="L22" s="20"/>
    </row>
    <row r="23" spans="1:12" s="1" customFormat="1" ht="14.1" customHeight="1" x14ac:dyDescent="0.2">
      <c r="A23" s="16" t="s">
        <v>32</v>
      </c>
      <c r="B23" s="16"/>
      <c r="C23" s="17" t="s">
        <v>26</v>
      </c>
      <c r="D23" s="17"/>
      <c r="E23" s="17"/>
      <c r="F23" s="7" t="s">
        <v>31</v>
      </c>
      <c r="G23" s="17" t="s">
        <v>33</v>
      </c>
      <c r="H23" s="17"/>
      <c r="I23" s="19">
        <f>289489</f>
        <v>289489</v>
      </c>
      <c r="J23" s="19"/>
      <c r="K23" s="19"/>
      <c r="L23" s="20"/>
    </row>
    <row r="24" spans="1:12" s="1" customFormat="1" ht="14.1" customHeight="1" x14ac:dyDescent="0.2">
      <c r="A24" s="16" t="s">
        <v>34</v>
      </c>
      <c r="B24" s="16"/>
      <c r="C24" s="17" t="s">
        <v>26</v>
      </c>
      <c r="D24" s="17"/>
      <c r="E24" s="17"/>
      <c r="F24" s="7" t="s">
        <v>31</v>
      </c>
      <c r="G24" s="17" t="s">
        <v>35</v>
      </c>
      <c r="H24" s="17"/>
      <c r="I24" s="19">
        <f>289489</f>
        <v>289489</v>
      </c>
      <c r="J24" s="19"/>
      <c r="K24" s="19"/>
      <c r="L24" s="20"/>
    </row>
    <row r="25" spans="1:12" s="1" customFormat="1" ht="14.1" customHeight="1" x14ac:dyDescent="0.2">
      <c r="A25" s="16" t="s">
        <v>36</v>
      </c>
      <c r="B25" s="16"/>
      <c r="C25" s="17" t="s">
        <v>37</v>
      </c>
      <c r="D25" s="17"/>
      <c r="E25" s="17"/>
      <c r="F25" s="7" t="s">
        <v>0</v>
      </c>
      <c r="G25" s="17" t="s">
        <v>0</v>
      </c>
      <c r="H25" s="17"/>
      <c r="I25" s="19">
        <f t="shared" ref="I25:I29" si="1">100000</f>
        <v>100000</v>
      </c>
      <c r="J25" s="19"/>
      <c r="K25" s="19"/>
      <c r="L25" s="20"/>
    </row>
    <row r="26" spans="1:12" s="1" customFormat="1" ht="14.1" customHeight="1" x14ac:dyDescent="0.2">
      <c r="A26" s="16" t="s">
        <v>38</v>
      </c>
      <c r="B26" s="16"/>
      <c r="C26" s="17" t="s">
        <v>37</v>
      </c>
      <c r="D26" s="17"/>
      <c r="E26" s="17"/>
      <c r="F26" s="7" t="s">
        <v>39</v>
      </c>
      <c r="G26" s="17" t="s">
        <v>0</v>
      </c>
      <c r="H26" s="17"/>
      <c r="I26" s="19">
        <f t="shared" si="1"/>
        <v>100000</v>
      </c>
      <c r="J26" s="19"/>
      <c r="K26" s="19"/>
      <c r="L26" s="20"/>
    </row>
    <row r="27" spans="1:12" s="1" customFormat="1" ht="14.1" customHeight="1" x14ac:dyDescent="0.2">
      <c r="A27" s="16" t="s">
        <v>40</v>
      </c>
      <c r="B27" s="16"/>
      <c r="C27" s="17" t="s">
        <v>37</v>
      </c>
      <c r="D27" s="17"/>
      <c r="E27" s="17"/>
      <c r="F27" s="7" t="s">
        <v>41</v>
      </c>
      <c r="G27" s="17" t="s">
        <v>0</v>
      </c>
      <c r="H27" s="17"/>
      <c r="I27" s="19">
        <f t="shared" si="1"/>
        <v>100000</v>
      </c>
      <c r="J27" s="19"/>
      <c r="K27" s="19"/>
      <c r="L27" s="20"/>
    </row>
    <row r="28" spans="1:12" s="1" customFormat="1" ht="14.1" customHeight="1" x14ac:dyDescent="0.2">
      <c r="A28" s="16" t="s">
        <v>42</v>
      </c>
      <c r="B28" s="16"/>
      <c r="C28" s="17" t="s">
        <v>37</v>
      </c>
      <c r="D28" s="17"/>
      <c r="E28" s="17"/>
      <c r="F28" s="7" t="s">
        <v>41</v>
      </c>
      <c r="G28" s="17" t="s">
        <v>43</v>
      </c>
      <c r="H28" s="17"/>
      <c r="I28" s="19">
        <f t="shared" si="1"/>
        <v>100000</v>
      </c>
      <c r="J28" s="19"/>
      <c r="K28" s="19"/>
      <c r="L28" s="20"/>
    </row>
    <row r="29" spans="1:12" s="1" customFormat="1" ht="14.1" customHeight="1" x14ac:dyDescent="0.2">
      <c r="A29" s="16" t="s">
        <v>44</v>
      </c>
      <c r="B29" s="16"/>
      <c r="C29" s="17" t="s">
        <v>37</v>
      </c>
      <c r="D29" s="17"/>
      <c r="E29" s="17"/>
      <c r="F29" s="7" t="s">
        <v>41</v>
      </c>
      <c r="G29" s="17" t="s">
        <v>45</v>
      </c>
      <c r="H29" s="17"/>
      <c r="I29" s="19">
        <f t="shared" si="1"/>
        <v>100000</v>
      </c>
      <c r="J29" s="19"/>
      <c r="K29" s="19"/>
      <c r="L29" s="20"/>
    </row>
    <row r="30" spans="1:12" s="1" customFormat="1" ht="14.1" customHeight="1" x14ac:dyDescent="0.2">
      <c r="A30" s="16" t="s">
        <v>46</v>
      </c>
      <c r="B30" s="16"/>
      <c r="C30" s="17" t="s">
        <v>47</v>
      </c>
      <c r="D30" s="17"/>
      <c r="E30" s="17"/>
      <c r="F30" s="7" t="s">
        <v>0</v>
      </c>
      <c r="G30" s="17" t="s">
        <v>0</v>
      </c>
      <c r="H30" s="17"/>
      <c r="I30" s="19">
        <f>14855691.12</f>
        <v>14855691.119999999</v>
      </c>
      <c r="J30" s="19"/>
      <c r="K30" s="19"/>
      <c r="L30" s="20"/>
    </row>
    <row r="31" spans="1:12" s="1" customFormat="1" ht="33.950000000000003" customHeight="1" x14ac:dyDescent="0.2">
      <c r="A31" s="16" t="s">
        <v>15</v>
      </c>
      <c r="B31" s="16"/>
      <c r="C31" s="17" t="s">
        <v>47</v>
      </c>
      <c r="D31" s="17"/>
      <c r="E31" s="17"/>
      <c r="F31" s="7" t="s">
        <v>16</v>
      </c>
      <c r="G31" s="17" t="s">
        <v>0</v>
      </c>
      <c r="H31" s="17"/>
      <c r="I31" s="19">
        <f>369506</f>
        <v>369506</v>
      </c>
      <c r="J31" s="19"/>
      <c r="K31" s="19"/>
      <c r="L31" s="20"/>
    </row>
    <row r="32" spans="1:12" s="1" customFormat="1" ht="24" customHeight="1" x14ac:dyDescent="0.2">
      <c r="A32" s="16" t="s">
        <v>48</v>
      </c>
      <c r="B32" s="16"/>
      <c r="C32" s="17" t="s">
        <v>47</v>
      </c>
      <c r="D32" s="17"/>
      <c r="E32" s="17"/>
      <c r="F32" s="7" t="s">
        <v>49</v>
      </c>
      <c r="G32" s="17" t="s">
        <v>0</v>
      </c>
      <c r="H32" s="17"/>
      <c r="I32" s="19">
        <f>369506</f>
        <v>369506</v>
      </c>
      <c r="J32" s="19"/>
      <c r="K32" s="19"/>
      <c r="L32" s="20"/>
    </row>
    <row r="33" spans="1:12" s="1" customFormat="1" ht="14.1" customHeight="1" x14ac:dyDescent="0.2">
      <c r="A33" s="16" t="s">
        <v>50</v>
      </c>
      <c r="B33" s="16"/>
      <c r="C33" s="17" t="s">
        <v>47</v>
      </c>
      <c r="D33" s="17"/>
      <c r="E33" s="17"/>
      <c r="F33" s="7" t="s">
        <v>51</v>
      </c>
      <c r="G33" s="17" t="s">
        <v>0</v>
      </c>
      <c r="H33" s="17"/>
      <c r="I33" s="19">
        <f>369506</f>
        <v>369506</v>
      </c>
      <c r="J33" s="19"/>
      <c r="K33" s="19"/>
      <c r="L33" s="20"/>
    </row>
    <row r="34" spans="1:12" s="1" customFormat="1" ht="24" customHeight="1" x14ac:dyDescent="0.2">
      <c r="A34" s="16" t="s">
        <v>52</v>
      </c>
      <c r="B34" s="16"/>
      <c r="C34" s="17" t="s">
        <v>47</v>
      </c>
      <c r="D34" s="17"/>
      <c r="E34" s="17"/>
      <c r="F34" s="7" t="s">
        <v>51</v>
      </c>
      <c r="G34" s="17" t="s">
        <v>53</v>
      </c>
      <c r="H34" s="17"/>
      <c r="I34" s="19">
        <f>300000</f>
        <v>300000</v>
      </c>
      <c r="J34" s="19"/>
      <c r="K34" s="19"/>
      <c r="L34" s="20"/>
    </row>
    <row r="35" spans="1:12" s="1" customFormat="1" ht="24" customHeight="1" x14ac:dyDescent="0.2">
      <c r="A35" s="16" t="s">
        <v>54</v>
      </c>
      <c r="B35" s="16"/>
      <c r="C35" s="17" t="s">
        <v>47</v>
      </c>
      <c r="D35" s="17"/>
      <c r="E35" s="17"/>
      <c r="F35" s="7" t="s">
        <v>51</v>
      </c>
      <c r="G35" s="17" t="s">
        <v>55</v>
      </c>
      <c r="H35" s="17"/>
      <c r="I35" s="19">
        <f>300000</f>
        <v>300000</v>
      </c>
      <c r="J35" s="19"/>
      <c r="K35" s="19"/>
      <c r="L35" s="20"/>
    </row>
    <row r="36" spans="1:12" s="1" customFormat="1" ht="14.1" customHeight="1" x14ac:dyDescent="0.2">
      <c r="A36" s="16" t="s">
        <v>42</v>
      </c>
      <c r="B36" s="16"/>
      <c r="C36" s="17" t="s">
        <v>47</v>
      </c>
      <c r="D36" s="17"/>
      <c r="E36" s="17"/>
      <c r="F36" s="7" t="s">
        <v>51</v>
      </c>
      <c r="G36" s="17" t="s">
        <v>43</v>
      </c>
      <c r="H36" s="17"/>
      <c r="I36" s="19">
        <f>69506</f>
        <v>69506</v>
      </c>
      <c r="J36" s="19"/>
      <c r="K36" s="19"/>
      <c r="L36" s="20"/>
    </row>
    <row r="37" spans="1:12" s="1" customFormat="1" ht="14.1" customHeight="1" x14ac:dyDescent="0.2">
      <c r="A37" s="16" t="s">
        <v>56</v>
      </c>
      <c r="B37" s="16"/>
      <c r="C37" s="17" t="s">
        <v>47</v>
      </c>
      <c r="D37" s="17"/>
      <c r="E37" s="17"/>
      <c r="F37" s="7" t="s">
        <v>51</v>
      </c>
      <c r="G37" s="17" t="s">
        <v>57</v>
      </c>
      <c r="H37" s="17"/>
      <c r="I37" s="19">
        <f>69506</f>
        <v>69506</v>
      </c>
      <c r="J37" s="19"/>
      <c r="K37" s="19"/>
      <c r="L37" s="20"/>
    </row>
    <row r="38" spans="1:12" s="1" customFormat="1" ht="45" customHeight="1" x14ac:dyDescent="0.2">
      <c r="A38" s="16" t="s">
        <v>58</v>
      </c>
      <c r="B38" s="16"/>
      <c r="C38" s="17" t="s">
        <v>47</v>
      </c>
      <c r="D38" s="17"/>
      <c r="E38" s="17"/>
      <c r="F38" s="7" t="s">
        <v>59</v>
      </c>
      <c r="G38" s="17" t="s">
        <v>0</v>
      </c>
      <c r="H38" s="17"/>
      <c r="I38" s="19">
        <f>14486185.12</f>
        <v>14486185.119999999</v>
      </c>
      <c r="J38" s="19"/>
      <c r="K38" s="19"/>
      <c r="L38" s="20"/>
    </row>
    <row r="39" spans="1:12" s="1" customFormat="1" ht="45" customHeight="1" x14ac:dyDescent="0.2">
      <c r="A39" s="16" t="s">
        <v>17</v>
      </c>
      <c r="B39" s="16"/>
      <c r="C39" s="17" t="s">
        <v>47</v>
      </c>
      <c r="D39" s="17"/>
      <c r="E39" s="17"/>
      <c r="F39" s="7" t="s">
        <v>60</v>
      </c>
      <c r="G39" s="17" t="s">
        <v>0</v>
      </c>
      <c r="H39" s="17"/>
      <c r="I39" s="19">
        <f>10333577.06</f>
        <v>10333577.060000001</v>
      </c>
      <c r="J39" s="19"/>
      <c r="K39" s="19"/>
      <c r="L39" s="20"/>
    </row>
    <row r="40" spans="1:12" s="1" customFormat="1" ht="24" customHeight="1" x14ac:dyDescent="0.2">
      <c r="A40" s="16" t="s">
        <v>61</v>
      </c>
      <c r="B40" s="16"/>
      <c r="C40" s="17" t="s">
        <v>47</v>
      </c>
      <c r="D40" s="17"/>
      <c r="E40" s="17"/>
      <c r="F40" s="7" t="s">
        <v>62</v>
      </c>
      <c r="G40" s="17" t="s">
        <v>0</v>
      </c>
      <c r="H40" s="17"/>
      <c r="I40" s="19">
        <f>10333577.06</f>
        <v>10333577.060000001</v>
      </c>
      <c r="J40" s="19"/>
      <c r="K40" s="19"/>
      <c r="L40" s="20"/>
    </row>
    <row r="41" spans="1:12" s="1" customFormat="1" ht="54.95" customHeight="1" x14ac:dyDescent="0.2">
      <c r="A41" s="16" t="s">
        <v>21</v>
      </c>
      <c r="B41" s="16"/>
      <c r="C41" s="17" t="s">
        <v>47</v>
      </c>
      <c r="D41" s="17"/>
      <c r="E41" s="17"/>
      <c r="F41" s="7" t="s">
        <v>62</v>
      </c>
      <c r="G41" s="17" t="s">
        <v>22</v>
      </c>
      <c r="H41" s="17"/>
      <c r="I41" s="19">
        <f>10333577.06</f>
        <v>10333577.060000001</v>
      </c>
      <c r="J41" s="19"/>
      <c r="K41" s="19"/>
      <c r="L41" s="20"/>
    </row>
    <row r="42" spans="1:12" s="1" customFormat="1" ht="14.1" customHeight="1" x14ac:dyDescent="0.2">
      <c r="A42" s="16" t="s">
        <v>63</v>
      </c>
      <c r="B42" s="16"/>
      <c r="C42" s="17" t="s">
        <v>47</v>
      </c>
      <c r="D42" s="17"/>
      <c r="E42" s="17"/>
      <c r="F42" s="7" t="s">
        <v>62</v>
      </c>
      <c r="G42" s="17" t="s">
        <v>64</v>
      </c>
      <c r="H42" s="17"/>
      <c r="I42" s="19">
        <f>10333577.06</f>
        <v>10333577.060000001</v>
      </c>
      <c r="J42" s="19"/>
      <c r="K42" s="19"/>
      <c r="L42" s="20"/>
    </row>
    <row r="43" spans="1:12" s="1" customFormat="1" ht="33.950000000000003" customHeight="1" x14ac:dyDescent="0.2">
      <c r="A43" s="16" t="s">
        <v>65</v>
      </c>
      <c r="B43" s="16"/>
      <c r="C43" s="17" t="s">
        <v>47</v>
      </c>
      <c r="D43" s="17"/>
      <c r="E43" s="17"/>
      <c r="F43" s="7" t="s">
        <v>66</v>
      </c>
      <c r="G43" s="17" t="s">
        <v>0</v>
      </c>
      <c r="H43" s="17"/>
      <c r="I43" s="19">
        <f>675</f>
        <v>675</v>
      </c>
      <c r="J43" s="19"/>
      <c r="K43" s="19"/>
      <c r="L43" s="20"/>
    </row>
    <row r="44" spans="1:12" s="1" customFormat="1" ht="24" customHeight="1" x14ac:dyDescent="0.2">
      <c r="A44" s="16" t="s">
        <v>61</v>
      </c>
      <c r="B44" s="16"/>
      <c r="C44" s="17" t="s">
        <v>47</v>
      </c>
      <c r="D44" s="17"/>
      <c r="E44" s="17"/>
      <c r="F44" s="7" t="s">
        <v>67</v>
      </c>
      <c r="G44" s="17" t="s">
        <v>0</v>
      </c>
      <c r="H44" s="17"/>
      <c r="I44" s="19">
        <f>675</f>
        <v>675</v>
      </c>
      <c r="J44" s="19"/>
      <c r="K44" s="19"/>
      <c r="L44" s="20"/>
    </row>
    <row r="45" spans="1:12" s="1" customFormat="1" ht="14.1" customHeight="1" x14ac:dyDescent="0.2">
      <c r="A45" s="16" t="s">
        <v>42</v>
      </c>
      <c r="B45" s="16"/>
      <c r="C45" s="17" t="s">
        <v>47</v>
      </c>
      <c r="D45" s="17"/>
      <c r="E45" s="17"/>
      <c r="F45" s="7" t="s">
        <v>67</v>
      </c>
      <c r="G45" s="17" t="s">
        <v>43</v>
      </c>
      <c r="H45" s="17"/>
      <c r="I45" s="19">
        <f>675</f>
        <v>675</v>
      </c>
      <c r="J45" s="19"/>
      <c r="K45" s="19"/>
      <c r="L45" s="20"/>
    </row>
    <row r="46" spans="1:12" s="1" customFormat="1" ht="14.1" customHeight="1" x14ac:dyDescent="0.2">
      <c r="A46" s="16" t="s">
        <v>56</v>
      </c>
      <c r="B46" s="16"/>
      <c r="C46" s="17" t="s">
        <v>47</v>
      </c>
      <c r="D46" s="17"/>
      <c r="E46" s="17"/>
      <c r="F46" s="7" t="s">
        <v>67</v>
      </c>
      <c r="G46" s="17" t="s">
        <v>57</v>
      </c>
      <c r="H46" s="17"/>
      <c r="I46" s="19">
        <f>675</f>
        <v>675</v>
      </c>
      <c r="J46" s="19"/>
      <c r="K46" s="19"/>
      <c r="L46" s="20"/>
    </row>
    <row r="47" spans="1:12" s="1" customFormat="1" ht="24" customHeight="1" x14ac:dyDescent="0.2">
      <c r="A47" s="16" t="s">
        <v>68</v>
      </c>
      <c r="B47" s="16"/>
      <c r="C47" s="17" t="s">
        <v>47</v>
      </c>
      <c r="D47" s="17"/>
      <c r="E47" s="17"/>
      <c r="F47" s="7" t="s">
        <v>69</v>
      </c>
      <c r="G47" s="17" t="s">
        <v>0</v>
      </c>
      <c r="H47" s="17"/>
      <c r="I47" s="19">
        <f>4151933.06</f>
        <v>4151933.06</v>
      </c>
      <c r="J47" s="19"/>
      <c r="K47" s="19"/>
      <c r="L47" s="20"/>
    </row>
    <row r="48" spans="1:12" s="1" customFormat="1" ht="24" customHeight="1" x14ac:dyDescent="0.2">
      <c r="A48" s="16" t="s">
        <v>61</v>
      </c>
      <c r="B48" s="16"/>
      <c r="C48" s="17" t="s">
        <v>47</v>
      </c>
      <c r="D48" s="17"/>
      <c r="E48" s="17"/>
      <c r="F48" s="7" t="s">
        <v>70</v>
      </c>
      <c r="G48" s="17" t="s">
        <v>0</v>
      </c>
      <c r="H48" s="17"/>
      <c r="I48" s="19">
        <f>4151933.06</f>
        <v>4151933.06</v>
      </c>
      <c r="J48" s="19"/>
      <c r="K48" s="19"/>
      <c r="L48" s="20"/>
    </row>
    <row r="49" spans="1:12" s="1" customFormat="1" ht="24" customHeight="1" x14ac:dyDescent="0.2">
      <c r="A49" s="16" t="s">
        <v>52</v>
      </c>
      <c r="B49" s="16"/>
      <c r="C49" s="17" t="s">
        <v>47</v>
      </c>
      <c r="D49" s="17"/>
      <c r="E49" s="17"/>
      <c r="F49" s="7" t="s">
        <v>70</v>
      </c>
      <c r="G49" s="17" t="s">
        <v>53</v>
      </c>
      <c r="H49" s="17"/>
      <c r="I49" s="19">
        <f>3077933.55</f>
        <v>3077933.55</v>
      </c>
      <c r="J49" s="19"/>
      <c r="K49" s="19"/>
      <c r="L49" s="20"/>
    </row>
    <row r="50" spans="1:12" s="1" customFormat="1" ht="24" customHeight="1" x14ac:dyDescent="0.2">
      <c r="A50" s="16" t="s">
        <v>54</v>
      </c>
      <c r="B50" s="16"/>
      <c r="C50" s="17" t="s">
        <v>47</v>
      </c>
      <c r="D50" s="17"/>
      <c r="E50" s="17"/>
      <c r="F50" s="7" t="s">
        <v>70</v>
      </c>
      <c r="G50" s="17" t="s">
        <v>55</v>
      </c>
      <c r="H50" s="17"/>
      <c r="I50" s="19">
        <f>3077933.55</f>
        <v>3077933.55</v>
      </c>
      <c r="J50" s="19"/>
      <c r="K50" s="19"/>
      <c r="L50" s="20"/>
    </row>
    <row r="51" spans="1:12" s="1" customFormat="1" ht="14.1" customHeight="1" x14ac:dyDescent="0.2">
      <c r="A51" s="16" t="s">
        <v>42</v>
      </c>
      <c r="B51" s="16"/>
      <c r="C51" s="17" t="s">
        <v>47</v>
      </c>
      <c r="D51" s="17"/>
      <c r="E51" s="17"/>
      <c r="F51" s="7" t="s">
        <v>70</v>
      </c>
      <c r="G51" s="17" t="s">
        <v>43</v>
      </c>
      <c r="H51" s="17"/>
      <c r="I51" s="19">
        <f>1073999.51</f>
        <v>1073999.51</v>
      </c>
      <c r="J51" s="19"/>
      <c r="K51" s="19"/>
      <c r="L51" s="20"/>
    </row>
    <row r="52" spans="1:12" s="1" customFormat="1" ht="14.1" customHeight="1" x14ac:dyDescent="0.2">
      <c r="A52" s="16" t="s">
        <v>56</v>
      </c>
      <c r="B52" s="16"/>
      <c r="C52" s="17" t="s">
        <v>47</v>
      </c>
      <c r="D52" s="17"/>
      <c r="E52" s="17"/>
      <c r="F52" s="7" t="s">
        <v>70</v>
      </c>
      <c r="G52" s="17" t="s">
        <v>57</v>
      </c>
      <c r="H52" s="17"/>
      <c r="I52" s="19">
        <f>1073999.51</f>
        <v>1073999.51</v>
      </c>
      <c r="J52" s="19"/>
      <c r="K52" s="19"/>
      <c r="L52" s="20"/>
    </row>
    <row r="53" spans="1:12" s="1" customFormat="1" ht="14.1" customHeight="1" x14ac:dyDescent="0.2">
      <c r="A53" s="16" t="s">
        <v>71</v>
      </c>
      <c r="B53" s="16"/>
      <c r="C53" s="17" t="s">
        <v>72</v>
      </c>
      <c r="D53" s="17"/>
      <c r="E53" s="17"/>
      <c r="F53" s="7" t="s">
        <v>0</v>
      </c>
      <c r="G53" s="17" t="s">
        <v>0</v>
      </c>
      <c r="H53" s="17"/>
      <c r="I53" s="19">
        <f t="shared" ref="I53:I59" si="2">594700</f>
        <v>594700</v>
      </c>
      <c r="J53" s="19"/>
      <c r="K53" s="19"/>
      <c r="L53" s="21">
        <f>I53</f>
        <v>594700</v>
      </c>
    </row>
    <row r="54" spans="1:12" s="1" customFormat="1" ht="14.1" customHeight="1" x14ac:dyDescent="0.2">
      <c r="A54" s="16" t="s">
        <v>73</v>
      </c>
      <c r="B54" s="16"/>
      <c r="C54" s="17" t="s">
        <v>74</v>
      </c>
      <c r="D54" s="17"/>
      <c r="E54" s="17"/>
      <c r="F54" s="7" t="s">
        <v>0</v>
      </c>
      <c r="G54" s="17" t="s">
        <v>0</v>
      </c>
      <c r="H54" s="17"/>
      <c r="I54" s="19">
        <f t="shared" si="2"/>
        <v>594700</v>
      </c>
      <c r="J54" s="19"/>
      <c r="K54" s="19"/>
      <c r="L54" s="21">
        <f t="shared" ref="L54:L59" si="3">I54</f>
        <v>594700</v>
      </c>
    </row>
    <row r="55" spans="1:12" s="1" customFormat="1" ht="33.950000000000003" customHeight="1" x14ac:dyDescent="0.2">
      <c r="A55" s="16" t="s">
        <v>15</v>
      </c>
      <c r="B55" s="16"/>
      <c r="C55" s="17" t="s">
        <v>74</v>
      </c>
      <c r="D55" s="17"/>
      <c r="E55" s="17"/>
      <c r="F55" s="7" t="s">
        <v>16</v>
      </c>
      <c r="G55" s="17" t="s">
        <v>0</v>
      </c>
      <c r="H55" s="17"/>
      <c r="I55" s="19">
        <f t="shared" si="2"/>
        <v>594700</v>
      </c>
      <c r="J55" s="19"/>
      <c r="K55" s="19"/>
      <c r="L55" s="21">
        <f t="shared" si="3"/>
        <v>594700</v>
      </c>
    </row>
    <row r="56" spans="1:12" s="1" customFormat="1" ht="33.950000000000003" customHeight="1" x14ac:dyDescent="0.2">
      <c r="A56" s="16" t="s">
        <v>75</v>
      </c>
      <c r="B56" s="16"/>
      <c r="C56" s="17" t="s">
        <v>74</v>
      </c>
      <c r="D56" s="17"/>
      <c r="E56" s="17"/>
      <c r="F56" s="7" t="s">
        <v>76</v>
      </c>
      <c r="G56" s="17" t="s">
        <v>0</v>
      </c>
      <c r="H56" s="17"/>
      <c r="I56" s="19">
        <f t="shared" si="2"/>
        <v>594700</v>
      </c>
      <c r="J56" s="19"/>
      <c r="K56" s="19"/>
      <c r="L56" s="21">
        <f t="shared" si="3"/>
        <v>594700</v>
      </c>
    </row>
    <row r="57" spans="1:12" s="1" customFormat="1" ht="33.950000000000003" customHeight="1" x14ac:dyDescent="0.2">
      <c r="A57" s="16" t="s">
        <v>164</v>
      </c>
      <c r="B57" s="16"/>
      <c r="C57" s="17" t="s">
        <v>74</v>
      </c>
      <c r="D57" s="17"/>
      <c r="E57" s="17"/>
      <c r="F57" s="7" t="s">
        <v>77</v>
      </c>
      <c r="G57" s="17" t="s">
        <v>0</v>
      </c>
      <c r="H57" s="17"/>
      <c r="I57" s="19">
        <f t="shared" si="2"/>
        <v>594700</v>
      </c>
      <c r="J57" s="19"/>
      <c r="K57" s="19"/>
      <c r="L57" s="21">
        <f t="shared" si="3"/>
        <v>594700</v>
      </c>
    </row>
    <row r="58" spans="1:12" s="1" customFormat="1" ht="54.95" customHeight="1" x14ac:dyDescent="0.2">
      <c r="A58" s="16" t="s">
        <v>21</v>
      </c>
      <c r="B58" s="16"/>
      <c r="C58" s="17" t="s">
        <v>74</v>
      </c>
      <c r="D58" s="17"/>
      <c r="E58" s="17"/>
      <c r="F58" s="7" t="s">
        <v>77</v>
      </c>
      <c r="G58" s="17" t="s">
        <v>22</v>
      </c>
      <c r="H58" s="17"/>
      <c r="I58" s="19">
        <f t="shared" si="2"/>
        <v>594700</v>
      </c>
      <c r="J58" s="19"/>
      <c r="K58" s="19"/>
      <c r="L58" s="21">
        <f t="shared" si="3"/>
        <v>594700</v>
      </c>
    </row>
    <row r="59" spans="1:12" s="1" customFormat="1" ht="24" customHeight="1" x14ac:dyDescent="0.2">
      <c r="A59" s="16" t="s">
        <v>23</v>
      </c>
      <c r="B59" s="16"/>
      <c r="C59" s="17" t="s">
        <v>74</v>
      </c>
      <c r="D59" s="17"/>
      <c r="E59" s="17"/>
      <c r="F59" s="7" t="s">
        <v>77</v>
      </c>
      <c r="G59" s="17" t="s">
        <v>24</v>
      </c>
      <c r="H59" s="17"/>
      <c r="I59" s="19">
        <f t="shared" si="2"/>
        <v>594700</v>
      </c>
      <c r="J59" s="19"/>
      <c r="K59" s="19"/>
      <c r="L59" s="21">
        <f t="shared" si="3"/>
        <v>594700</v>
      </c>
    </row>
    <row r="60" spans="1:12" s="1" customFormat="1" ht="24" customHeight="1" x14ac:dyDescent="0.2">
      <c r="A60" s="16" t="s">
        <v>78</v>
      </c>
      <c r="B60" s="16"/>
      <c r="C60" s="17" t="s">
        <v>79</v>
      </c>
      <c r="D60" s="17"/>
      <c r="E60" s="17"/>
      <c r="F60" s="7" t="s">
        <v>0</v>
      </c>
      <c r="G60" s="17" t="s">
        <v>0</v>
      </c>
      <c r="H60" s="17"/>
      <c r="I60" s="19">
        <f>56667.25</f>
        <v>56667.25</v>
      </c>
      <c r="J60" s="19"/>
      <c r="K60" s="19"/>
      <c r="L60" s="20">
        <f>L61</f>
        <v>44129.75</v>
      </c>
    </row>
    <row r="61" spans="1:12" s="1" customFormat="1" ht="14.1" customHeight="1" x14ac:dyDescent="0.2">
      <c r="A61" s="16" t="s">
        <v>80</v>
      </c>
      <c r="B61" s="16"/>
      <c r="C61" s="17" t="s">
        <v>81</v>
      </c>
      <c r="D61" s="17"/>
      <c r="E61" s="17"/>
      <c r="F61" s="7" t="s">
        <v>0</v>
      </c>
      <c r="G61" s="17" t="s">
        <v>0</v>
      </c>
      <c r="H61" s="17"/>
      <c r="I61" s="19">
        <f>44129.75</f>
        <v>44129.75</v>
      </c>
      <c r="J61" s="19"/>
      <c r="K61" s="19"/>
      <c r="L61" s="21">
        <f>I61</f>
        <v>44129.75</v>
      </c>
    </row>
    <row r="62" spans="1:12" s="1" customFormat="1" ht="33.950000000000003" customHeight="1" x14ac:dyDescent="0.2">
      <c r="A62" s="16" t="s">
        <v>15</v>
      </c>
      <c r="B62" s="16"/>
      <c r="C62" s="17" t="s">
        <v>81</v>
      </c>
      <c r="D62" s="17"/>
      <c r="E62" s="17"/>
      <c r="F62" s="7" t="s">
        <v>16</v>
      </c>
      <c r="G62" s="17" t="s">
        <v>0</v>
      </c>
      <c r="H62" s="17"/>
      <c r="I62" s="19">
        <f>44129.75</f>
        <v>44129.75</v>
      </c>
      <c r="J62" s="19"/>
      <c r="K62" s="19"/>
      <c r="L62" s="21">
        <f t="shared" ref="L62:L71" si="4">I62</f>
        <v>44129.75</v>
      </c>
    </row>
    <row r="63" spans="1:12" s="1" customFormat="1" ht="24" customHeight="1" x14ac:dyDescent="0.2">
      <c r="A63" s="16" t="s">
        <v>82</v>
      </c>
      <c r="B63" s="16"/>
      <c r="C63" s="17" t="s">
        <v>81</v>
      </c>
      <c r="D63" s="17"/>
      <c r="E63" s="17"/>
      <c r="F63" s="7" t="s">
        <v>83</v>
      </c>
      <c r="G63" s="17" t="s">
        <v>0</v>
      </c>
      <c r="H63" s="17"/>
      <c r="I63" s="19">
        <f>44129.75</f>
        <v>44129.75</v>
      </c>
      <c r="J63" s="19"/>
      <c r="K63" s="19"/>
      <c r="L63" s="21">
        <f t="shared" si="4"/>
        <v>44129.75</v>
      </c>
    </row>
    <row r="64" spans="1:12" s="1" customFormat="1" ht="33.950000000000003" customHeight="1" x14ac:dyDescent="0.2">
      <c r="A64" s="16" t="s">
        <v>84</v>
      </c>
      <c r="B64" s="16"/>
      <c r="C64" s="17" t="s">
        <v>81</v>
      </c>
      <c r="D64" s="17"/>
      <c r="E64" s="17"/>
      <c r="F64" s="7" t="s">
        <v>85</v>
      </c>
      <c r="G64" s="17" t="s">
        <v>0</v>
      </c>
      <c r="H64" s="17"/>
      <c r="I64" s="19">
        <f>34382.97</f>
        <v>34382.97</v>
      </c>
      <c r="J64" s="19"/>
      <c r="K64" s="19"/>
      <c r="L64" s="21">
        <f t="shared" si="4"/>
        <v>34382.97</v>
      </c>
    </row>
    <row r="65" spans="1:12" s="1" customFormat="1" ht="54.95" customHeight="1" x14ac:dyDescent="0.2">
      <c r="A65" s="16" t="s">
        <v>21</v>
      </c>
      <c r="B65" s="16"/>
      <c r="C65" s="17" t="s">
        <v>81</v>
      </c>
      <c r="D65" s="17"/>
      <c r="E65" s="17"/>
      <c r="F65" s="7" t="s">
        <v>85</v>
      </c>
      <c r="G65" s="17" t="s">
        <v>22</v>
      </c>
      <c r="H65" s="17"/>
      <c r="I65" s="19">
        <f>34382.97</f>
        <v>34382.97</v>
      </c>
      <c r="J65" s="19"/>
      <c r="K65" s="19"/>
      <c r="L65" s="21">
        <f t="shared" si="4"/>
        <v>34382.97</v>
      </c>
    </row>
    <row r="66" spans="1:12" s="1" customFormat="1" ht="24" customHeight="1" x14ac:dyDescent="0.2">
      <c r="A66" s="16" t="s">
        <v>23</v>
      </c>
      <c r="B66" s="16"/>
      <c r="C66" s="17" t="s">
        <v>81</v>
      </c>
      <c r="D66" s="17"/>
      <c r="E66" s="17"/>
      <c r="F66" s="7" t="s">
        <v>85</v>
      </c>
      <c r="G66" s="17" t="s">
        <v>24</v>
      </c>
      <c r="H66" s="17"/>
      <c r="I66" s="19">
        <f>34382.97</f>
        <v>34382.97</v>
      </c>
      <c r="J66" s="19"/>
      <c r="K66" s="19"/>
      <c r="L66" s="21">
        <f t="shared" si="4"/>
        <v>34382.97</v>
      </c>
    </row>
    <row r="67" spans="1:12" s="1" customFormat="1" ht="45" customHeight="1" x14ac:dyDescent="0.2">
      <c r="A67" s="16" t="s">
        <v>86</v>
      </c>
      <c r="B67" s="16"/>
      <c r="C67" s="17" t="s">
        <v>81</v>
      </c>
      <c r="D67" s="17"/>
      <c r="E67" s="17"/>
      <c r="F67" s="7" t="s">
        <v>87</v>
      </c>
      <c r="G67" s="17" t="s">
        <v>0</v>
      </c>
      <c r="H67" s="17"/>
      <c r="I67" s="19">
        <f>9746.78</f>
        <v>9746.7800000000007</v>
      </c>
      <c r="J67" s="19"/>
      <c r="K67" s="19"/>
      <c r="L67" s="21">
        <f t="shared" si="4"/>
        <v>9746.7800000000007</v>
      </c>
    </row>
    <row r="68" spans="1:12" s="1" customFormat="1" ht="54.95" customHeight="1" x14ac:dyDescent="0.2">
      <c r="A68" s="16" t="s">
        <v>21</v>
      </c>
      <c r="B68" s="16"/>
      <c r="C68" s="17" t="s">
        <v>81</v>
      </c>
      <c r="D68" s="17"/>
      <c r="E68" s="17"/>
      <c r="F68" s="7" t="s">
        <v>87</v>
      </c>
      <c r="G68" s="17" t="s">
        <v>22</v>
      </c>
      <c r="H68" s="17"/>
      <c r="I68" s="19">
        <f>3346.78</f>
        <v>3346.78</v>
      </c>
      <c r="J68" s="19"/>
      <c r="K68" s="19"/>
      <c r="L68" s="21">
        <f t="shared" si="4"/>
        <v>3346.78</v>
      </c>
    </row>
    <row r="69" spans="1:12" s="1" customFormat="1" ht="24" customHeight="1" x14ac:dyDescent="0.2">
      <c r="A69" s="16" t="s">
        <v>23</v>
      </c>
      <c r="B69" s="16"/>
      <c r="C69" s="17" t="s">
        <v>81</v>
      </c>
      <c r="D69" s="17"/>
      <c r="E69" s="17"/>
      <c r="F69" s="7" t="s">
        <v>87</v>
      </c>
      <c r="G69" s="17" t="s">
        <v>24</v>
      </c>
      <c r="H69" s="17"/>
      <c r="I69" s="19">
        <f>3346.78</f>
        <v>3346.78</v>
      </c>
      <c r="J69" s="19"/>
      <c r="K69" s="19"/>
      <c r="L69" s="21">
        <f t="shared" si="4"/>
        <v>3346.78</v>
      </c>
    </row>
    <row r="70" spans="1:12" s="1" customFormat="1" ht="24" customHeight="1" x14ac:dyDescent="0.2">
      <c r="A70" s="16" t="s">
        <v>52</v>
      </c>
      <c r="B70" s="16"/>
      <c r="C70" s="17" t="s">
        <v>81</v>
      </c>
      <c r="D70" s="17"/>
      <c r="E70" s="17"/>
      <c r="F70" s="7" t="s">
        <v>87</v>
      </c>
      <c r="G70" s="17" t="s">
        <v>53</v>
      </c>
      <c r="H70" s="17"/>
      <c r="I70" s="19">
        <f>6400</f>
        <v>6400</v>
      </c>
      <c r="J70" s="19"/>
      <c r="K70" s="19"/>
      <c r="L70" s="21">
        <f t="shared" si="4"/>
        <v>6400</v>
      </c>
    </row>
    <row r="71" spans="1:12" s="1" customFormat="1" ht="24" customHeight="1" x14ac:dyDescent="0.2">
      <c r="A71" s="16" t="s">
        <v>54</v>
      </c>
      <c r="B71" s="16"/>
      <c r="C71" s="17" t="s">
        <v>81</v>
      </c>
      <c r="D71" s="17"/>
      <c r="E71" s="17"/>
      <c r="F71" s="7" t="s">
        <v>87</v>
      </c>
      <c r="G71" s="17" t="s">
        <v>55</v>
      </c>
      <c r="H71" s="17"/>
      <c r="I71" s="19">
        <f>6400</f>
        <v>6400</v>
      </c>
      <c r="J71" s="19"/>
      <c r="K71" s="19"/>
      <c r="L71" s="21">
        <f t="shared" si="4"/>
        <v>6400</v>
      </c>
    </row>
    <row r="72" spans="1:12" s="1" customFormat="1" ht="24" customHeight="1" x14ac:dyDescent="0.2">
      <c r="A72" s="16" t="s">
        <v>88</v>
      </c>
      <c r="B72" s="16"/>
      <c r="C72" s="17" t="s">
        <v>89</v>
      </c>
      <c r="D72" s="17"/>
      <c r="E72" s="17"/>
      <c r="F72" s="7" t="s">
        <v>0</v>
      </c>
      <c r="G72" s="17" t="s">
        <v>0</v>
      </c>
      <c r="H72" s="17"/>
      <c r="I72" s="19">
        <f>12537.5</f>
        <v>12537.5</v>
      </c>
      <c r="J72" s="19"/>
      <c r="K72" s="19"/>
      <c r="L72" s="20"/>
    </row>
    <row r="73" spans="1:12" s="1" customFormat="1" ht="45" customHeight="1" x14ac:dyDescent="0.2">
      <c r="A73" s="16" t="s">
        <v>90</v>
      </c>
      <c r="B73" s="16"/>
      <c r="C73" s="17" t="s">
        <v>89</v>
      </c>
      <c r="D73" s="17"/>
      <c r="E73" s="17"/>
      <c r="F73" s="7" t="s">
        <v>91</v>
      </c>
      <c r="G73" s="17" t="s">
        <v>0</v>
      </c>
      <c r="H73" s="17"/>
      <c r="I73" s="19">
        <f>12537.5</f>
        <v>12537.5</v>
      </c>
      <c r="J73" s="19"/>
      <c r="K73" s="19"/>
      <c r="L73" s="20"/>
    </row>
    <row r="74" spans="1:12" s="1" customFormat="1" ht="45" customHeight="1" x14ac:dyDescent="0.2">
      <c r="A74" s="16" t="s">
        <v>92</v>
      </c>
      <c r="B74" s="16"/>
      <c r="C74" s="17" t="s">
        <v>89</v>
      </c>
      <c r="D74" s="17"/>
      <c r="E74" s="17"/>
      <c r="F74" s="7" t="s">
        <v>93</v>
      </c>
      <c r="G74" s="17" t="s">
        <v>0</v>
      </c>
      <c r="H74" s="17"/>
      <c r="I74" s="19">
        <f>12537.5</f>
        <v>12537.5</v>
      </c>
      <c r="J74" s="19"/>
      <c r="K74" s="19"/>
      <c r="L74" s="20"/>
    </row>
    <row r="75" spans="1:12" s="1" customFormat="1" ht="24" customHeight="1" x14ac:dyDescent="0.2">
      <c r="A75" s="16" t="s">
        <v>94</v>
      </c>
      <c r="B75" s="16"/>
      <c r="C75" s="17" t="s">
        <v>89</v>
      </c>
      <c r="D75" s="17"/>
      <c r="E75" s="17"/>
      <c r="F75" s="7" t="s">
        <v>95</v>
      </c>
      <c r="G75" s="17" t="s">
        <v>0</v>
      </c>
      <c r="H75" s="17"/>
      <c r="I75" s="19">
        <f>10030</f>
        <v>10030</v>
      </c>
      <c r="J75" s="19"/>
      <c r="K75" s="19"/>
      <c r="L75" s="20"/>
    </row>
    <row r="76" spans="1:12" s="1" customFormat="1" ht="54.95" customHeight="1" x14ac:dyDescent="0.2">
      <c r="A76" s="16" t="s">
        <v>21</v>
      </c>
      <c r="B76" s="16"/>
      <c r="C76" s="17" t="s">
        <v>89</v>
      </c>
      <c r="D76" s="17"/>
      <c r="E76" s="17"/>
      <c r="F76" s="7" t="s">
        <v>95</v>
      </c>
      <c r="G76" s="17" t="s">
        <v>22</v>
      </c>
      <c r="H76" s="17"/>
      <c r="I76" s="19">
        <f>10030</f>
        <v>10030</v>
      </c>
      <c r="J76" s="19"/>
      <c r="K76" s="19"/>
      <c r="L76" s="20"/>
    </row>
    <row r="77" spans="1:12" s="1" customFormat="1" ht="24" customHeight="1" x14ac:dyDescent="0.2">
      <c r="A77" s="16" t="s">
        <v>23</v>
      </c>
      <c r="B77" s="16"/>
      <c r="C77" s="17" t="s">
        <v>89</v>
      </c>
      <c r="D77" s="17"/>
      <c r="E77" s="17"/>
      <c r="F77" s="7" t="s">
        <v>95</v>
      </c>
      <c r="G77" s="17" t="s">
        <v>24</v>
      </c>
      <c r="H77" s="17"/>
      <c r="I77" s="19">
        <f>10030</f>
        <v>10030</v>
      </c>
      <c r="J77" s="19"/>
      <c r="K77" s="19"/>
      <c r="L77" s="20"/>
    </row>
    <row r="78" spans="1:12" s="1" customFormat="1" ht="24" customHeight="1" x14ac:dyDescent="0.2">
      <c r="A78" s="16" t="s">
        <v>94</v>
      </c>
      <c r="B78" s="16"/>
      <c r="C78" s="17" t="s">
        <v>89</v>
      </c>
      <c r="D78" s="17"/>
      <c r="E78" s="17"/>
      <c r="F78" s="7" t="s">
        <v>96</v>
      </c>
      <c r="G78" s="17" t="s">
        <v>0</v>
      </c>
      <c r="H78" s="17"/>
      <c r="I78" s="19">
        <f>2507.5</f>
        <v>2507.5</v>
      </c>
      <c r="J78" s="19"/>
      <c r="K78" s="19"/>
      <c r="L78" s="20"/>
    </row>
    <row r="79" spans="1:12" s="1" customFormat="1" ht="54.95" customHeight="1" x14ac:dyDescent="0.2">
      <c r="A79" s="16" t="s">
        <v>21</v>
      </c>
      <c r="B79" s="16"/>
      <c r="C79" s="17" t="s">
        <v>89</v>
      </c>
      <c r="D79" s="17"/>
      <c r="E79" s="17"/>
      <c r="F79" s="7" t="s">
        <v>96</v>
      </c>
      <c r="G79" s="17" t="s">
        <v>22</v>
      </c>
      <c r="H79" s="17"/>
      <c r="I79" s="19">
        <f>2507.5</f>
        <v>2507.5</v>
      </c>
      <c r="J79" s="19"/>
      <c r="K79" s="19"/>
      <c r="L79" s="20"/>
    </row>
    <row r="80" spans="1:12" s="1" customFormat="1" ht="24" customHeight="1" x14ac:dyDescent="0.2">
      <c r="A80" s="16" t="s">
        <v>23</v>
      </c>
      <c r="B80" s="16"/>
      <c r="C80" s="17" t="s">
        <v>89</v>
      </c>
      <c r="D80" s="17"/>
      <c r="E80" s="17"/>
      <c r="F80" s="7" t="s">
        <v>96</v>
      </c>
      <c r="G80" s="17" t="s">
        <v>24</v>
      </c>
      <c r="H80" s="17"/>
      <c r="I80" s="19">
        <f>2507.5</f>
        <v>2507.5</v>
      </c>
      <c r="J80" s="19"/>
      <c r="K80" s="19"/>
      <c r="L80" s="20"/>
    </row>
    <row r="81" spans="1:12" s="1" customFormat="1" ht="14.1" customHeight="1" x14ac:dyDescent="0.2">
      <c r="A81" s="16" t="s">
        <v>97</v>
      </c>
      <c r="B81" s="16"/>
      <c r="C81" s="17" t="s">
        <v>98</v>
      </c>
      <c r="D81" s="17"/>
      <c r="E81" s="17"/>
      <c r="F81" s="7" t="s">
        <v>0</v>
      </c>
      <c r="G81" s="17" t="s">
        <v>0</v>
      </c>
      <c r="H81" s="17"/>
      <c r="I81" s="19">
        <f>6340736</f>
        <v>6340736</v>
      </c>
      <c r="J81" s="19"/>
      <c r="K81" s="19"/>
      <c r="L81" s="20"/>
    </row>
    <row r="82" spans="1:12" s="1" customFormat="1" ht="14.1" customHeight="1" x14ac:dyDescent="0.2">
      <c r="A82" s="16" t="s">
        <v>99</v>
      </c>
      <c r="B82" s="16"/>
      <c r="C82" s="17" t="s">
        <v>100</v>
      </c>
      <c r="D82" s="17"/>
      <c r="E82" s="17"/>
      <c r="F82" s="7" t="s">
        <v>0</v>
      </c>
      <c r="G82" s="17" t="s">
        <v>0</v>
      </c>
      <c r="H82" s="17"/>
      <c r="I82" s="19">
        <f>1609036</f>
        <v>1609036</v>
      </c>
      <c r="J82" s="19"/>
      <c r="K82" s="19"/>
      <c r="L82" s="20"/>
    </row>
    <row r="83" spans="1:12" s="1" customFormat="1" ht="45" customHeight="1" x14ac:dyDescent="0.2">
      <c r="A83" s="16" t="s">
        <v>101</v>
      </c>
      <c r="B83" s="16"/>
      <c r="C83" s="17" t="s">
        <v>100</v>
      </c>
      <c r="D83" s="17"/>
      <c r="E83" s="17"/>
      <c r="F83" s="7" t="s">
        <v>102</v>
      </c>
      <c r="G83" s="17" t="s">
        <v>0</v>
      </c>
      <c r="H83" s="17"/>
      <c r="I83" s="19">
        <f t="shared" ref="I83:I87" si="5">250000</f>
        <v>250000</v>
      </c>
      <c r="J83" s="19"/>
      <c r="K83" s="19"/>
      <c r="L83" s="20"/>
    </row>
    <row r="84" spans="1:12" s="1" customFormat="1" ht="45" customHeight="1" x14ac:dyDescent="0.2">
      <c r="A84" s="16" t="s">
        <v>103</v>
      </c>
      <c r="B84" s="16"/>
      <c r="C84" s="17" t="s">
        <v>100</v>
      </c>
      <c r="D84" s="17"/>
      <c r="E84" s="17"/>
      <c r="F84" s="7" t="s">
        <v>104</v>
      </c>
      <c r="G84" s="17" t="s">
        <v>0</v>
      </c>
      <c r="H84" s="17"/>
      <c r="I84" s="19">
        <f t="shared" si="5"/>
        <v>250000</v>
      </c>
      <c r="J84" s="19"/>
      <c r="K84" s="19"/>
      <c r="L84" s="20"/>
    </row>
    <row r="85" spans="1:12" s="1" customFormat="1" ht="24" customHeight="1" x14ac:dyDescent="0.2">
      <c r="A85" s="16" t="s">
        <v>105</v>
      </c>
      <c r="B85" s="16"/>
      <c r="C85" s="17" t="s">
        <v>100</v>
      </c>
      <c r="D85" s="17"/>
      <c r="E85" s="17"/>
      <c r="F85" s="7" t="s">
        <v>106</v>
      </c>
      <c r="G85" s="17" t="s">
        <v>0</v>
      </c>
      <c r="H85" s="17"/>
      <c r="I85" s="19">
        <f t="shared" si="5"/>
        <v>250000</v>
      </c>
      <c r="J85" s="19"/>
      <c r="K85" s="19"/>
      <c r="L85" s="20"/>
    </row>
    <row r="86" spans="1:12" s="1" customFormat="1" ht="54.95" customHeight="1" x14ac:dyDescent="0.2">
      <c r="A86" s="16" t="s">
        <v>21</v>
      </c>
      <c r="B86" s="16"/>
      <c r="C86" s="17" t="s">
        <v>100</v>
      </c>
      <c r="D86" s="17"/>
      <c r="E86" s="17"/>
      <c r="F86" s="7" t="s">
        <v>106</v>
      </c>
      <c r="G86" s="17" t="s">
        <v>22</v>
      </c>
      <c r="H86" s="17"/>
      <c r="I86" s="19">
        <f t="shared" si="5"/>
        <v>250000</v>
      </c>
      <c r="J86" s="19"/>
      <c r="K86" s="19"/>
      <c r="L86" s="20"/>
    </row>
    <row r="87" spans="1:12" s="1" customFormat="1" ht="14.1" customHeight="1" x14ac:dyDescent="0.2">
      <c r="A87" s="16" t="s">
        <v>63</v>
      </c>
      <c r="B87" s="16"/>
      <c r="C87" s="17" t="s">
        <v>100</v>
      </c>
      <c r="D87" s="17"/>
      <c r="E87" s="17"/>
      <c r="F87" s="7" t="s">
        <v>106</v>
      </c>
      <c r="G87" s="17" t="s">
        <v>64</v>
      </c>
      <c r="H87" s="17"/>
      <c r="I87" s="19">
        <f t="shared" si="5"/>
        <v>250000</v>
      </c>
      <c r="J87" s="19"/>
      <c r="K87" s="19"/>
      <c r="L87" s="20"/>
    </row>
    <row r="88" spans="1:12" s="1" customFormat="1" ht="33.950000000000003" customHeight="1" x14ac:dyDescent="0.2">
      <c r="A88" s="16" t="s">
        <v>58</v>
      </c>
      <c r="B88" s="16"/>
      <c r="C88" s="17" t="s">
        <v>100</v>
      </c>
      <c r="D88" s="17"/>
      <c r="E88" s="17"/>
      <c r="F88" s="7" t="s">
        <v>59</v>
      </c>
      <c r="G88" s="17" t="s">
        <v>0</v>
      </c>
      <c r="H88" s="17"/>
      <c r="I88" s="19">
        <f t="shared" ref="I88:I92" si="6">1359036</f>
        <v>1359036</v>
      </c>
      <c r="J88" s="19"/>
      <c r="K88" s="19"/>
      <c r="L88" s="20"/>
    </row>
    <row r="89" spans="1:12" s="1" customFormat="1" ht="33.950000000000003" customHeight="1" x14ac:dyDescent="0.2">
      <c r="A89" s="16" t="s">
        <v>107</v>
      </c>
      <c r="B89" s="16"/>
      <c r="C89" s="17" t="s">
        <v>100</v>
      </c>
      <c r="D89" s="17"/>
      <c r="E89" s="17"/>
      <c r="F89" s="7" t="s">
        <v>108</v>
      </c>
      <c r="G89" s="17" t="s">
        <v>0</v>
      </c>
      <c r="H89" s="17"/>
      <c r="I89" s="19">
        <f t="shared" si="6"/>
        <v>1359036</v>
      </c>
      <c r="J89" s="19"/>
      <c r="K89" s="19"/>
      <c r="L89" s="20"/>
    </row>
    <row r="90" spans="1:12" s="1" customFormat="1" ht="24" customHeight="1" x14ac:dyDescent="0.2">
      <c r="A90" s="16" t="s">
        <v>109</v>
      </c>
      <c r="B90" s="16"/>
      <c r="C90" s="17" t="s">
        <v>100</v>
      </c>
      <c r="D90" s="17"/>
      <c r="E90" s="17"/>
      <c r="F90" s="7" t="s">
        <v>110</v>
      </c>
      <c r="G90" s="17" t="s">
        <v>0</v>
      </c>
      <c r="H90" s="17"/>
      <c r="I90" s="19">
        <f t="shared" si="6"/>
        <v>1359036</v>
      </c>
      <c r="J90" s="19"/>
      <c r="K90" s="19"/>
      <c r="L90" s="20"/>
    </row>
    <row r="91" spans="1:12" s="1" customFormat="1" ht="54.95" customHeight="1" x14ac:dyDescent="0.2">
      <c r="A91" s="16" t="s">
        <v>21</v>
      </c>
      <c r="B91" s="16"/>
      <c r="C91" s="17" t="s">
        <v>100</v>
      </c>
      <c r="D91" s="17"/>
      <c r="E91" s="17"/>
      <c r="F91" s="7" t="s">
        <v>110</v>
      </c>
      <c r="G91" s="17" t="s">
        <v>22</v>
      </c>
      <c r="H91" s="17"/>
      <c r="I91" s="19">
        <f t="shared" si="6"/>
        <v>1359036</v>
      </c>
      <c r="J91" s="19"/>
      <c r="K91" s="19"/>
      <c r="L91" s="20"/>
    </row>
    <row r="92" spans="1:12" s="1" customFormat="1" ht="14.1" customHeight="1" x14ac:dyDescent="0.2">
      <c r="A92" s="16" t="s">
        <v>63</v>
      </c>
      <c r="B92" s="16"/>
      <c r="C92" s="17" t="s">
        <v>100</v>
      </c>
      <c r="D92" s="17"/>
      <c r="E92" s="17"/>
      <c r="F92" s="7" t="s">
        <v>110</v>
      </c>
      <c r="G92" s="17" t="s">
        <v>64</v>
      </c>
      <c r="H92" s="17"/>
      <c r="I92" s="19">
        <f t="shared" si="6"/>
        <v>1359036</v>
      </c>
      <c r="J92" s="19"/>
      <c r="K92" s="19"/>
      <c r="L92" s="20"/>
    </row>
    <row r="93" spans="1:12" s="1" customFormat="1" ht="14.1" customHeight="1" x14ac:dyDescent="0.2">
      <c r="A93" s="16" t="s">
        <v>111</v>
      </c>
      <c r="B93" s="16"/>
      <c r="C93" s="17" t="s">
        <v>112</v>
      </c>
      <c r="D93" s="17"/>
      <c r="E93" s="17"/>
      <c r="F93" s="7" t="s">
        <v>0</v>
      </c>
      <c r="G93" s="17" t="s">
        <v>0</v>
      </c>
      <c r="H93" s="17"/>
      <c r="I93" s="19">
        <f>4613700</f>
        <v>4613700</v>
      </c>
      <c r="J93" s="19"/>
      <c r="K93" s="19"/>
      <c r="L93" s="20"/>
    </row>
    <row r="94" spans="1:12" s="1" customFormat="1" ht="45" customHeight="1" x14ac:dyDescent="0.2">
      <c r="A94" s="16" t="s">
        <v>113</v>
      </c>
      <c r="B94" s="16"/>
      <c r="C94" s="17" t="s">
        <v>112</v>
      </c>
      <c r="D94" s="17"/>
      <c r="E94" s="17"/>
      <c r="F94" s="7" t="s">
        <v>114</v>
      </c>
      <c r="G94" s="17" t="s">
        <v>0</v>
      </c>
      <c r="H94" s="17"/>
      <c r="I94" s="19">
        <f>4613700</f>
        <v>4613700</v>
      </c>
      <c r="J94" s="19"/>
      <c r="K94" s="19"/>
      <c r="L94" s="20"/>
    </row>
    <row r="95" spans="1:12" s="1" customFormat="1" ht="24" customHeight="1" x14ac:dyDescent="0.2">
      <c r="A95" s="16" t="s">
        <v>115</v>
      </c>
      <c r="B95" s="16"/>
      <c r="C95" s="17" t="s">
        <v>112</v>
      </c>
      <c r="D95" s="17"/>
      <c r="E95" s="17"/>
      <c r="F95" s="7" t="s">
        <v>116</v>
      </c>
      <c r="G95" s="17" t="s">
        <v>0</v>
      </c>
      <c r="H95" s="17"/>
      <c r="I95" s="19">
        <f>2413700</f>
        <v>2413700</v>
      </c>
      <c r="J95" s="19"/>
      <c r="K95" s="19"/>
      <c r="L95" s="20"/>
    </row>
    <row r="96" spans="1:12" s="1" customFormat="1" ht="14.1" customHeight="1" x14ac:dyDescent="0.2">
      <c r="A96" s="16" t="s">
        <v>117</v>
      </c>
      <c r="B96" s="16"/>
      <c r="C96" s="17" t="s">
        <v>112</v>
      </c>
      <c r="D96" s="17"/>
      <c r="E96" s="17"/>
      <c r="F96" s="7" t="s">
        <v>118</v>
      </c>
      <c r="G96" s="17" t="s">
        <v>0</v>
      </c>
      <c r="H96" s="17"/>
      <c r="I96" s="19">
        <f>2413700</f>
        <v>2413700</v>
      </c>
      <c r="J96" s="19"/>
      <c r="K96" s="19"/>
      <c r="L96" s="20"/>
    </row>
    <row r="97" spans="1:12" s="1" customFormat="1" ht="24" customHeight="1" x14ac:dyDescent="0.2">
      <c r="A97" s="16" t="s">
        <v>52</v>
      </c>
      <c r="B97" s="16"/>
      <c r="C97" s="17" t="s">
        <v>112</v>
      </c>
      <c r="D97" s="17"/>
      <c r="E97" s="17"/>
      <c r="F97" s="7" t="s">
        <v>118</v>
      </c>
      <c r="G97" s="17" t="s">
        <v>53</v>
      </c>
      <c r="H97" s="17"/>
      <c r="I97" s="19">
        <f>2413700</f>
        <v>2413700</v>
      </c>
      <c r="J97" s="19"/>
      <c r="K97" s="19"/>
      <c r="L97" s="20"/>
    </row>
    <row r="98" spans="1:12" s="1" customFormat="1" ht="24" customHeight="1" x14ac:dyDescent="0.2">
      <c r="A98" s="16" t="s">
        <v>54</v>
      </c>
      <c r="B98" s="16"/>
      <c r="C98" s="17" t="s">
        <v>112</v>
      </c>
      <c r="D98" s="17"/>
      <c r="E98" s="17"/>
      <c r="F98" s="7" t="s">
        <v>118</v>
      </c>
      <c r="G98" s="17" t="s">
        <v>55</v>
      </c>
      <c r="H98" s="17"/>
      <c r="I98" s="19">
        <f>2413700</f>
        <v>2413700</v>
      </c>
      <c r="J98" s="19"/>
      <c r="K98" s="19"/>
      <c r="L98" s="20"/>
    </row>
    <row r="99" spans="1:12" s="1" customFormat="1" ht="24" customHeight="1" x14ac:dyDescent="0.2">
      <c r="A99" s="16" t="s">
        <v>119</v>
      </c>
      <c r="B99" s="16"/>
      <c r="C99" s="17" t="s">
        <v>112</v>
      </c>
      <c r="D99" s="17"/>
      <c r="E99" s="17"/>
      <c r="F99" s="7" t="s">
        <v>120</v>
      </c>
      <c r="G99" s="17" t="s">
        <v>0</v>
      </c>
      <c r="H99" s="17"/>
      <c r="I99" s="19">
        <f>2200000</f>
        <v>2200000</v>
      </c>
      <c r="J99" s="19"/>
      <c r="K99" s="19"/>
      <c r="L99" s="20"/>
    </row>
    <row r="100" spans="1:12" s="1" customFormat="1" ht="14.1" customHeight="1" x14ac:dyDescent="0.2">
      <c r="A100" s="16" t="s">
        <v>121</v>
      </c>
      <c r="B100" s="16"/>
      <c r="C100" s="17" t="s">
        <v>112</v>
      </c>
      <c r="D100" s="17"/>
      <c r="E100" s="17"/>
      <c r="F100" s="7" t="s">
        <v>122</v>
      </c>
      <c r="G100" s="17" t="s">
        <v>0</v>
      </c>
      <c r="H100" s="17"/>
      <c r="I100" s="19">
        <f>2200000</f>
        <v>2200000</v>
      </c>
      <c r="J100" s="19"/>
      <c r="K100" s="19"/>
      <c r="L100" s="20"/>
    </row>
    <row r="101" spans="1:12" s="1" customFormat="1" ht="24" customHeight="1" x14ac:dyDescent="0.2">
      <c r="A101" s="16" t="s">
        <v>52</v>
      </c>
      <c r="B101" s="16"/>
      <c r="C101" s="17" t="s">
        <v>112</v>
      </c>
      <c r="D101" s="17"/>
      <c r="E101" s="17"/>
      <c r="F101" s="7" t="s">
        <v>122</v>
      </c>
      <c r="G101" s="17" t="s">
        <v>53</v>
      </c>
      <c r="H101" s="17"/>
      <c r="I101" s="19">
        <f>2200000</f>
        <v>2200000</v>
      </c>
      <c r="J101" s="19"/>
      <c r="K101" s="19"/>
      <c r="L101" s="20"/>
    </row>
    <row r="102" spans="1:12" s="1" customFormat="1" ht="24" customHeight="1" x14ac:dyDescent="0.2">
      <c r="A102" s="16" t="s">
        <v>54</v>
      </c>
      <c r="B102" s="16"/>
      <c r="C102" s="17" t="s">
        <v>112</v>
      </c>
      <c r="D102" s="17"/>
      <c r="E102" s="17"/>
      <c r="F102" s="7" t="s">
        <v>122</v>
      </c>
      <c r="G102" s="17" t="s">
        <v>55</v>
      </c>
      <c r="H102" s="17"/>
      <c r="I102" s="19">
        <f>2200000</f>
        <v>2200000</v>
      </c>
      <c r="J102" s="19"/>
      <c r="K102" s="19"/>
      <c r="L102" s="20"/>
    </row>
    <row r="103" spans="1:12" s="1" customFormat="1" ht="14.1" customHeight="1" x14ac:dyDescent="0.2">
      <c r="A103" s="16" t="s">
        <v>123</v>
      </c>
      <c r="B103" s="16"/>
      <c r="C103" s="17" t="s">
        <v>124</v>
      </c>
      <c r="D103" s="17"/>
      <c r="E103" s="17"/>
      <c r="F103" s="7" t="s">
        <v>0</v>
      </c>
      <c r="G103" s="17" t="s">
        <v>0</v>
      </c>
      <c r="H103" s="17"/>
      <c r="I103" s="19">
        <f t="shared" ref="I103:I108" si="7">118000</f>
        <v>118000</v>
      </c>
      <c r="J103" s="19"/>
      <c r="K103" s="19"/>
      <c r="L103" s="20"/>
    </row>
    <row r="104" spans="1:12" s="1" customFormat="1" ht="33.950000000000003" customHeight="1" x14ac:dyDescent="0.2">
      <c r="A104" s="16" t="s">
        <v>15</v>
      </c>
      <c r="B104" s="16"/>
      <c r="C104" s="17" t="s">
        <v>124</v>
      </c>
      <c r="D104" s="17"/>
      <c r="E104" s="17"/>
      <c r="F104" s="7" t="s">
        <v>16</v>
      </c>
      <c r="G104" s="17" t="s">
        <v>0</v>
      </c>
      <c r="H104" s="17"/>
      <c r="I104" s="19">
        <f t="shared" si="7"/>
        <v>118000</v>
      </c>
      <c r="J104" s="19"/>
      <c r="K104" s="19"/>
      <c r="L104" s="20"/>
    </row>
    <row r="105" spans="1:12" s="1" customFormat="1" ht="33.950000000000003" customHeight="1" x14ac:dyDescent="0.2">
      <c r="A105" s="16" t="s">
        <v>125</v>
      </c>
      <c r="B105" s="16"/>
      <c r="C105" s="17" t="s">
        <v>124</v>
      </c>
      <c r="D105" s="17"/>
      <c r="E105" s="17"/>
      <c r="F105" s="7" t="s">
        <v>126</v>
      </c>
      <c r="G105" s="17" t="s">
        <v>0</v>
      </c>
      <c r="H105" s="17"/>
      <c r="I105" s="19">
        <f t="shared" si="7"/>
        <v>118000</v>
      </c>
      <c r="J105" s="19"/>
      <c r="K105" s="19"/>
      <c r="L105" s="20"/>
    </row>
    <row r="106" spans="1:12" s="1" customFormat="1" ht="14.1" customHeight="1" x14ac:dyDescent="0.2">
      <c r="A106" s="16" t="s">
        <v>50</v>
      </c>
      <c r="B106" s="16"/>
      <c r="C106" s="17" t="s">
        <v>124</v>
      </c>
      <c r="D106" s="17"/>
      <c r="E106" s="17"/>
      <c r="F106" s="7" t="s">
        <v>127</v>
      </c>
      <c r="G106" s="17" t="s">
        <v>0</v>
      </c>
      <c r="H106" s="17"/>
      <c r="I106" s="19">
        <f t="shared" si="7"/>
        <v>118000</v>
      </c>
      <c r="J106" s="19"/>
      <c r="K106" s="19"/>
      <c r="L106" s="20"/>
    </row>
    <row r="107" spans="1:12" s="1" customFormat="1" ht="24" customHeight="1" x14ac:dyDescent="0.2">
      <c r="A107" s="16" t="s">
        <v>52</v>
      </c>
      <c r="B107" s="16"/>
      <c r="C107" s="17" t="s">
        <v>124</v>
      </c>
      <c r="D107" s="17"/>
      <c r="E107" s="17"/>
      <c r="F107" s="7" t="s">
        <v>127</v>
      </c>
      <c r="G107" s="17" t="s">
        <v>53</v>
      </c>
      <c r="H107" s="17"/>
      <c r="I107" s="19">
        <f t="shared" si="7"/>
        <v>118000</v>
      </c>
      <c r="J107" s="19"/>
      <c r="K107" s="19"/>
      <c r="L107" s="20"/>
    </row>
    <row r="108" spans="1:12" s="1" customFormat="1" ht="24" customHeight="1" x14ac:dyDescent="0.2">
      <c r="A108" s="16" t="s">
        <v>54</v>
      </c>
      <c r="B108" s="16"/>
      <c r="C108" s="17" t="s">
        <v>124</v>
      </c>
      <c r="D108" s="17"/>
      <c r="E108" s="17"/>
      <c r="F108" s="7" t="s">
        <v>127</v>
      </c>
      <c r="G108" s="17" t="s">
        <v>55</v>
      </c>
      <c r="H108" s="17"/>
      <c r="I108" s="19">
        <f t="shared" si="7"/>
        <v>118000</v>
      </c>
      <c r="J108" s="19"/>
      <c r="K108" s="19"/>
      <c r="L108" s="20"/>
    </row>
    <row r="109" spans="1:12" s="1" customFormat="1" ht="14.1" customHeight="1" x14ac:dyDescent="0.2">
      <c r="A109" s="16" t="s">
        <v>128</v>
      </c>
      <c r="B109" s="16"/>
      <c r="C109" s="17" t="s">
        <v>129</v>
      </c>
      <c r="D109" s="17"/>
      <c r="E109" s="17"/>
      <c r="F109" s="7" t="s">
        <v>0</v>
      </c>
      <c r="G109" s="17" t="s">
        <v>0</v>
      </c>
      <c r="H109" s="17"/>
      <c r="I109" s="19">
        <f t="shared" ref="I109:I115" si="8">405285</f>
        <v>405285</v>
      </c>
      <c r="J109" s="19"/>
      <c r="K109" s="19"/>
      <c r="L109" s="20"/>
    </row>
    <row r="110" spans="1:12" s="1" customFormat="1" ht="24" customHeight="1" x14ac:dyDescent="0.2">
      <c r="A110" s="16" t="s">
        <v>130</v>
      </c>
      <c r="B110" s="16"/>
      <c r="C110" s="17" t="s">
        <v>131</v>
      </c>
      <c r="D110" s="17"/>
      <c r="E110" s="17"/>
      <c r="F110" s="7" t="s">
        <v>0</v>
      </c>
      <c r="G110" s="17" t="s">
        <v>0</v>
      </c>
      <c r="H110" s="17"/>
      <c r="I110" s="19">
        <f t="shared" si="8"/>
        <v>405285</v>
      </c>
      <c r="J110" s="19"/>
      <c r="K110" s="19"/>
      <c r="L110" s="20"/>
    </row>
    <row r="111" spans="1:12" s="1" customFormat="1" ht="33.950000000000003" customHeight="1" x14ac:dyDescent="0.2">
      <c r="A111" s="16" t="s">
        <v>15</v>
      </c>
      <c r="B111" s="16"/>
      <c r="C111" s="17" t="s">
        <v>131</v>
      </c>
      <c r="D111" s="17"/>
      <c r="E111" s="17"/>
      <c r="F111" s="7" t="s">
        <v>16</v>
      </c>
      <c r="G111" s="17" t="s">
        <v>0</v>
      </c>
      <c r="H111" s="17"/>
      <c r="I111" s="19">
        <f t="shared" si="8"/>
        <v>405285</v>
      </c>
      <c r="J111" s="19"/>
      <c r="K111" s="19"/>
      <c r="L111" s="20"/>
    </row>
    <row r="112" spans="1:12" s="1" customFormat="1" ht="66" customHeight="1" x14ac:dyDescent="0.2">
      <c r="A112" s="16" t="s">
        <v>28</v>
      </c>
      <c r="B112" s="16"/>
      <c r="C112" s="17" t="s">
        <v>131</v>
      </c>
      <c r="D112" s="17"/>
      <c r="E112" s="17"/>
      <c r="F112" s="7" t="s">
        <v>29</v>
      </c>
      <c r="G112" s="17" t="s">
        <v>0</v>
      </c>
      <c r="H112" s="17"/>
      <c r="I112" s="19">
        <f t="shared" si="8"/>
        <v>405285</v>
      </c>
      <c r="J112" s="19"/>
      <c r="K112" s="19"/>
      <c r="L112" s="20"/>
    </row>
    <row r="113" spans="1:12" s="1" customFormat="1" ht="24" customHeight="1" x14ac:dyDescent="0.2">
      <c r="A113" s="16" t="s">
        <v>30</v>
      </c>
      <c r="B113" s="16"/>
      <c r="C113" s="17" t="s">
        <v>131</v>
      </c>
      <c r="D113" s="17"/>
      <c r="E113" s="17"/>
      <c r="F113" s="7" t="s">
        <v>31</v>
      </c>
      <c r="G113" s="17" t="s">
        <v>0</v>
      </c>
      <c r="H113" s="17"/>
      <c r="I113" s="19">
        <f t="shared" si="8"/>
        <v>405285</v>
      </c>
      <c r="J113" s="19"/>
      <c r="K113" s="19"/>
      <c r="L113" s="20"/>
    </row>
    <row r="114" spans="1:12" s="1" customFormat="1" ht="14.1" customHeight="1" x14ac:dyDescent="0.2">
      <c r="A114" s="16" t="s">
        <v>32</v>
      </c>
      <c r="B114" s="16"/>
      <c r="C114" s="17" t="s">
        <v>131</v>
      </c>
      <c r="D114" s="17"/>
      <c r="E114" s="17"/>
      <c r="F114" s="7" t="s">
        <v>31</v>
      </c>
      <c r="G114" s="17" t="s">
        <v>33</v>
      </c>
      <c r="H114" s="17"/>
      <c r="I114" s="19">
        <f t="shared" si="8"/>
        <v>405285</v>
      </c>
      <c r="J114" s="19"/>
      <c r="K114" s="19"/>
      <c r="L114" s="20"/>
    </row>
    <row r="115" spans="1:12" s="1" customFormat="1" ht="14.1" customHeight="1" x14ac:dyDescent="0.2">
      <c r="A115" s="16" t="s">
        <v>34</v>
      </c>
      <c r="B115" s="16"/>
      <c r="C115" s="17" t="s">
        <v>131</v>
      </c>
      <c r="D115" s="17"/>
      <c r="E115" s="17"/>
      <c r="F115" s="7" t="s">
        <v>31</v>
      </c>
      <c r="G115" s="17" t="s">
        <v>35</v>
      </c>
      <c r="H115" s="17"/>
      <c r="I115" s="19">
        <f t="shared" si="8"/>
        <v>405285</v>
      </c>
      <c r="J115" s="19"/>
      <c r="K115" s="19"/>
      <c r="L115" s="20"/>
    </row>
    <row r="116" spans="1:12" s="1" customFormat="1" ht="14.1" customHeight="1" x14ac:dyDescent="0.2">
      <c r="A116" s="16" t="s">
        <v>132</v>
      </c>
      <c r="B116" s="16"/>
      <c r="C116" s="17" t="s">
        <v>133</v>
      </c>
      <c r="D116" s="17"/>
      <c r="E116" s="17"/>
      <c r="F116" s="7" t="s">
        <v>0</v>
      </c>
      <c r="G116" s="17" t="s">
        <v>0</v>
      </c>
      <c r="H116" s="17"/>
      <c r="I116" s="19">
        <f t="shared" ref="I116:I122" si="9">303573</f>
        <v>303573</v>
      </c>
      <c r="J116" s="19"/>
      <c r="K116" s="19"/>
      <c r="L116" s="20"/>
    </row>
    <row r="117" spans="1:12" s="1" customFormat="1" ht="14.1" customHeight="1" x14ac:dyDescent="0.2">
      <c r="A117" s="16" t="s">
        <v>134</v>
      </c>
      <c r="B117" s="16"/>
      <c r="C117" s="17" t="s">
        <v>135</v>
      </c>
      <c r="D117" s="17"/>
      <c r="E117" s="17"/>
      <c r="F117" s="7" t="s">
        <v>0</v>
      </c>
      <c r="G117" s="17" t="s">
        <v>0</v>
      </c>
      <c r="H117" s="17"/>
      <c r="I117" s="19">
        <f t="shared" si="9"/>
        <v>303573</v>
      </c>
      <c r="J117" s="19"/>
      <c r="K117" s="19"/>
      <c r="L117" s="20"/>
    </row>
    <row r="118" spans="1:12" s="1" customFormat="1" ht="33.950000000000003" customHeight="1" x14ac:dyDescent="0.2">
      <c r="A118" s="16" t="s">
        <v>15</v>
      </c>
      <c r="B118" s="16"/>
      <c r="C118" s="17" t="s">
        <v>135</v>
      </c>
      <c r="D118" s="17"/>
      <c r="E118" s="17"/>
      <c r="F118" s="7" t="s">
        <v>16</v>
      </c>
      <c r="G118" s="17" t="s">
        <v>0</v>
      </c>
      <c r="H118" s="17"/>
      <c r="I118" s="19">
        <f t="shared" si="9"/>
        <v>303573</v>
      </c>
      <c r="J118" s="19"/>
      <c r="K118" s="19"/>
      <c r="L118" s="20"/>
    </row>
    <row r="119" spans="1:12" s="1" customFormat="1" ht="66" customHeight="1" x14ac:dyDescent="0.2">
      <c r="A119" s="16" t="s">
        <v>28</v>
      </c>
      <c r="B119" s="16"/>
      <c r="C119" s="17" t="s">
        <v>135</v>
      </c>
      <c r="D119" s="17"/>
      <c r="E119" s="17"/>
      <c r="F119" s="7" t="s">
        <v>29</v>
      </c>
      <c r="G119" s="17" t="s">
        <v>0</v>
      </c>
      <c r="H119" s="17"/>
      <c r="I119" s="19">
        <f t="shared" si="9"/>
        <v>303573</v>
      </c>
      <c r="J119" s="19"/>
      <c r="K119" s="19"/>
      <c r="L119" s="20"/>
    </row>
    <row r="120" spans="1:12" s="1" customFormat="1" ht="14.1" customHeight="1" x14ac:dyDescent="0.2">
      <c r="A120" s="16" t="s">
        <v>136</v>
      </c>
      <c r="B120" s="16"/>
      <c r="C120" s="17" t="s">
        <v>135</v>
      </c>
      <c r="D120" s="17"/>
      <c r="E120" s="17"/>
      <c r="F120" s="7" t="s">
        <v>137</v>
      </c>
      <c r="G120" s="17" t="s">
        <v>0</v>
      </c>
      <c r="H120" s="17"/>
      <c r="I120" s="19">
        <f t="shared" si="9"/>
        <v>303573</v>
      </c>
      <c r="J120" s="19"/>
      <c r="K120" s="19"/>
      <c r="L120" s="20"/>
    </row>
    <row r="121" spans="1:12" s="1" customFormat="1" ht="14.1" customHeight="1" x14ac:dyDescent="0.2">
      <c r="A121" s="16" t="s">
        <v>32</v>
      </c>
      <c r="B121" s="16"/>
      <c r="C121" s="17" t="s">
        <v>135</v>
      </c>
      <c r="D121" s="17"/>
      <c r="E121" s="17"/>
      <c r="F121" s="7" t="s">
        <v>137</v>
      </c>
      <c r="G121" s="17" t="s">
        <v>33</v>
      </c>
      <c r="H121" s="17"/>
      <c r="I121" s="19">
        <f t="shared" si="9"/>
        <v>303573</v>
      </c>
      <c r="J121" s="19"/>
      <c r="K121" s="19"/>
      <c r="L121" s="20"/>
    </row>
    <row r="122" spans="1:12" s="1" customFormat="1" ht="14.1" customHeight="1" x14ac:dyDescent="0.2">
      <c r="A122" s="16" t="s">
        <v>34</v>
      </c>
      <c r="B122" s="16"/>
      <c r="C122" s="17" t="s">
        <v>135</v>
      </c>
      <c r="D122" s="17"/>
      <c r="E122" s="17"/>
      <c r="F122" s="7" t="s">
        <v>137</v>
      </c>
      <c r="G122" s="17" t="s">
        <v>35</v>
      </c>
      <c r="H122" s="17"/>
      <c r="I122" s="19">
        <f t="shared" si="9"/>
        <v>303573</v>
      </c>
      <c r="J122" s="19"/>
      <c r="K122" s="19"/>
      <c r="L122" s="20"/>
    </row>
    <row r="123" spans="1:12" s="1" customFormat="1" ht="14.1" customHeight="1" x14ac:dyDescent="0.2">
      <c r="A123" s="16" t="s">
        <v>138</v>
      </c>
      <c r="B123" s="16"/>
      <c r="C123" s="17" t="s">
        <v>139</v>
      </c>
      <c r="D123" s="17"/>
      <c r="E123" s="17"/>
      <c r="F123" s="7" t="s">
        <v>0</v>
      </c>
      <c r="G123" s="17" t="s">
        <v>0</v>
      </c>
      <c r="H123" s="17"/>
      <c r="I123" s="19">
        <f>13036180.08</f>
        <v>13036180.08</v>
      </c>
      <c r="J123" s="19"/>
      <c r="K123" s="19"/>
      <c r="L123" s="20"/>
    </row>
    <row r="124" spans="1:12" s="1" customFormat="1" ht="14.1" customHeight="1" x14ac:dyDescent="0.2">
      <c r="A124" s="16" t="s">
        <v>140</v>
      </c>
      <c r="B124" s="16"/>
      <c r="C124" s="17" t="s">
        <v>141</v>
      </c>
      <c r="D124" s="17"/>
      <c r="E124" s="17"/>
      <c r="F124" s="7" t="s">
        <v>0</v>
      </c>
      <c r="G124" s="17" t="s">
        <v>0</v>
      </c>
      <c r="H124" s="17"/>
      <c r="I124" s="19">
        <f>13036180.08</f>
        <v>13036180.08</v>
      </c>
      <c r="J124" s="19"/>
      <c r="K124" s="19"/>
      <c r="L124" s="20"/>
    </row>
    <row r="125" spans="1:12" s="1" customFormat="1" ht="45" customHeight="1" x14ac:dyDescent="0.2">
      <c r="A125" s="16" t="s">
        <v>101</v>
      </c>
      <c r="B125" s="16"/>
      <c r="C125" s="17" t="s">
        <v>141</v>
      </c>
      <c r="D125" s="17"/>
      <c r="E125" s="17"/>
      <c r="F125" s="7" t="s">
        <v>102</v>
      </c>
      <c r="G125" s="17" t="s">
        <v>0</v>
      </c>
      <c r="H125" s="17"/>
      <c r="I125" s="19">
        <f>13036180.08</f>
        <v>13036180.08</v>
      </c>
      <c r="J125" s="19"/>
      <c r="K125" s="19"/>
      <c r="L125" s="20"/>
    </row>
    <row r="126" spans="1:12" s="1" customFormat="1" ht="24" customHeight="1" x14ac:dyDescent="0.2">
      <c r="A126" s="16" t="s">
        <v>142</v>
      </c>
      <c r="B126" s="16"/>
      <c r="C126" s="17" t="s">
        <v>141</v>
      </c>
      <c r="D126" s="17"/>
      <c r="E126" s="17"/>
      <c r="F126" s="7" t="s">
        <v>143</v>
      </c>
      <c r="G126" s="17" t="s">
        <v>0</v>
      </c>
      <c r="H126" s="17"/>
      <c r="I126" s="19">
        <f>13036180.08</f>
        <v>13036180.08</v>
      </c>
      <c r="J126" s="19"/>
      <c r="K126" s="19"/>
      <c r="L126" s="20"/>
    </row>
    <row r="127" spans="1:12" s="1" customFormat="1" ht="24" customHeight="1" x14ac:dyDescent="0.2">
      <c r="A127" s="16" t="s">
        <v>61</v>
      </c>
      <c r="B127" s="16"/>
      <c r="C127" s="17" t="s">
        <v>141</v>
      </c>
      <c r="D127" s="17"/>
      <c r="E127" s="17"/>
      <c r="F127" s="7" t="s">
        <v>144</v>
      </c>
      <c r="G127" s="17" t="s">
        <v>0</v>
      </c>
      <c r="H127" s="17"/>
      <c r="I127" s="19">
        <f>12051677.82</f>
        <v>12051677.82</v>
      </c>
      <c r="J127" s="19"/>
      <c r="K127" s="19"/>
      <c r="L127" s="20"/>
    </row>
    <row r="128" spans="1:12" s="1" customFormat="1" ht="54.95" customHeight="1" x14ac:dyDescent="0.2">
      <c r="A128" s="16" t="s">
        <v>21</v>
      </c>
      <c r="B128" s="16"/>
      <c r="C128" s="17" t="s">
        <v>141</v>
      </c>
      <c r="D128" s="17"/>
      <c r="E128" s="17"/>
      <c r="F128" s="7" t="s">
        <v>144</v>
      </c>
      <c r="G128" s="17" t="s">
        <v>22</v>
      </c>
      <c r="H128" s="17"/>
      <c r="I128" s="19">
        <f>12051677.82</f>
        <v>12051677.82</v>
      </c>
      <c r="J128" s="19"/>
      <c r="K128" s="19"/>
      <c r="L128" s="20"/>
    </row>
    <row r="129" spans="1:12" s="1" customFormat="1" ht="14.1" customHeight="1" x14ac:dyDescent="0.2">
      <c r="A129" s="16" t="s">
        <v>63</v>
      </c>
      <c r="B129" s="16"/>
      <c r="C129" s="17" t="s">
        <v>141</v>
      </c>
      <c r="D129" s="17"/>
      <c r="E129" s="17"/>
      <c r="F129" s="7" t="s">
        <v>144</v>
      </c>
      <c r="G129" s="17" t="s">
        <v>64</v>
      </c>
      <c r="H129" s="17"/>
      <c r="I129" s="19">
        <f>12051677.82</f>
        <v>12051677.82</v>
      </c>
      <c r="J129" s="19"/>
      <c r="K129" s="19"/>
      <c r="L129" s="20"/>
    </row>
    <row r="130" spans="1:12" s="1" customFormat="1" ht="33.950000000000003" customHeight="1" x14ac:dyDescent="0.2">
      <c r="A130" s="16" t="s">
        <v>145</v>
      </c>
      <c r="B130" s="16"/>
      <c r="C130" s="17" t="s">
        <v>141</v>
      </c>
      <c r="D130" s="17"/>
      <c r="E130" s="17"/>
      <c r="F130" s="7" t="s">
        <v>146</v>
      </c>
      <c r="G130" s="17" t="s">
        <v>0</v>
      </c>
      <c r="H130" s="17"/>
      <c r="I130" s="19">
        <f>984502.26</f>
        <v>984502.26</v>
      </c>
      <c r="J130" s="19"/>
      <c r="K130" s="19"/>
      <c r="L130" s="20"/>
    </row>
    <row r="131" spans="1:12" s="1" customFormat="1" ht="54.95" customHeight="1" x14ac:dyDescent="0.2">
      <c r="A131" s="16" t="s">
        <v>21</v>
      </c>
      <c r="B131" s="16"/>
      <c r="C131" s="17" t="s">
        <v>141</v>
      </c>
      <c r="D131" s="17"/>
      <c r="E131" s="17"/>
      <c r="F131" s="7" t="s">
        <v>146</v>
      </c>
      <c r="G131" s="17" t="s">
        <v>22</v>
      </c>
      <c r="H131" s="17"/>
      <c r="I131" s="19">
        <f>984502.26</f>
        <v>984502.26</v>
      </c>
      <c r="J131" s="19"/>
      <c r="K131" s="19"/>
      <c r="L131" s="20"/>
    </row>
    <row r="132" spans="1:12" s="1" customFormat="1" ht="14.1" customHeight="1" x14ac:dyDescent="0.2">
      <c r="A132" s="16" t="s">
        <v>63</v>
      </c>
      <c r="B132" s="16"/>
      <c r="C132" s="17" t="s">
        <v>141</v>
      </c>
      <c r="D132" s="17"/>
      <c r="E132" s="17"/>
      <c r="F132" s="7" t="s">
        <v>146</v>
      </c>
      <c r="G132" s="17" t="s">
        <v>64</v>
      </c>
      <c r="H132" s="17"/>
      <c r="I132" s="19">
        <f>984502.26</f>
        <v>984502.26</v>
      </c>
      <c r="J132" s="19"/>
      <c r="K132" s="19"/>
      <c r="L132" s="20"/>
    </row>
    <row r="133" spans="1:12" s="1" customFormat="1" ht="14.1" customHeight="1" x14ac:dyDescent="0.2">
      <c r="A133" s="16" t="s">
        <v>147</v>
      </c>
      <c r="B133" s="16"/>
      <c r="C133" s="17" t="s">
        <v>148</v>
      </c>
      <c r="D133" s="17"/>
      <c r="E133" s="17"/>
      <c r="F133" s="7" t="s">
        <v>0</v>
      </c>
      <c r="G133" s="17" t="s">
        <v>0</v>
      </c>
      <c r="H133" s="17"/>
      <c r="I133" s="19">
        <f t="shared" ref="I133:I139" si="10">612000</f>
        <v>612000</v>
      </c>
      <c r="J133" s="19"/>
      <c r="K133" s="19"/>
      <c r="L133" s="20"/>
    </row>
    <row r="134" spans="1:12" s="1" customFormat="1" ht="14.1" customHeight="1" x14ac:dyDescent="0.2">
      <c r="A134" s="16" t="s">
        <v>149</v>
      </c>
      <c r="B134" s="16"/>
      <c r="C134" s="17" t="s">
        <v>150</v>
      </c>
      <c r="D134" s="17"/>
      <c r="E134" s="17"/>
      <c r="F134" s="7" t="s">
        <v>0</v>
      </c>
      <c r="G134" s="17" t="s">
        <v>0</v>
      </c>
      <c r="H134" s="17"/>
      <c r="I134" s="19">
        <f t="shared" si="10"/>
        <v>612000</v>
      </c>
      <c r="J134" s="19"/>
      <c r="K134" s="19"/>
      <c r="L134" s="20"/>
    </row>
    <row r="135" spans="1:12" s="1" customFormat="1" ht="33.950000000000003" customHeight="1" x14ac:dyDescent="0.2">
      <c r="A135" s="16" t="s">
        <v>15</v>
      </c>
      <c r="B135" s="16"/>
      <c r="C135" s="17" t="s">
        <v>150</v>
      </c>
      <c r="D135" s="17"/>
      <c r="E135" s="17"/>
      <c r="F135" s="7" t="s">
        <v>16</v>
      </c>
      <c r="G135" s="17" t="s">
        <v>0</v>
      </c>
      <c r="H135" s="17"/>
      <c r="I135" s="19">
        <f t="shared" si="10"/>
        <v>612000</v>
      </c>
      <c r="J135" s="19"/>
      <c r="K135" s="19"/>
      <c r="L135" s="20"/>
    </row>
    <row r="136" spans="1:12" s="1" customFormat="1" ht="24" customHeight="1" x14ac:dyDescent="0.2">
      <c r="A136" s="16" t="s">
        <v>151</v>
      </c>
      <c r="B136" s="16"/>
      <c r="C136" s="17" t="s">
        <v>150</v>
      </c>
      <c r="D136" s="17"/>
      <c r="E136" s="17"/>
      <c r="F136" s="7" t="s">
        <v>152</v>
      </c>
      <c r="G136" s="17" t="s">
        <v>0</v>
      </c>
      <c r="H136" s="17"/>
      <c r="I136" s="19">
        <f t="shared" si="10"/>
        <v>612000</v>
      </c>
      <c r="J136" s="19"/>
      <c r="K136" s="19"/>
      <c r="L136" s="20"/>
    </row>
    <row r="137" spans="1:12" s="1" customFormat="1" ht="14.1" customHeight="1" x14ac:dyDescent="0.2">
      <c r="A137" s="16" t="s">
        <v>153</v>
      </c>
      <c r="B137" s="16"/>
      <c r="C137" s="17" t="s">
        <v>150</v>
      </c>
      <c r="D137" s="17"/>
      <c r="E137" s="17"/>
      <c r="F137" s="7" t="s">
        <v>154</v>
      </c>
      <c r="G137" s="17" t="s">
        <v>0</v>
      </c>
      <c r="H137" s="17"/>
      <c r="I137" s="19">
        <f t="shared" si="10"/>
        <v>612000</v>
      </c>
      <c r="J137" s="19"/>
      <c r="K137" s="19"/>
      <c r="L137" s="20"/>
    </row>
    <row r="138" spans="1:12" s="1" customFormat="1" ht="14.1" customHeight="1" x14ac:dyDescent="0.2">
      <c r="A138" s="16" t="s">
        <v>155</v>
      </c>
      <c r="B138" s="16"/>
      <c r="C138" s="17" t="s">
        <v>150</v>
      </c>
      <c r="D138" s="17"/>
      <c r="E138" s="17"/>
      <c r="F138" s="7" t="s">
        <v>154</v>
      </c>
      <c r="G138" s="17" t="s">
        <v>156</v>
      </c>
      <c r="H138" s="17"/>
      <c r="I138" s="19">
        <f t="shared" si="10"/>
        <v>612000</v>
      </c>
      <c r="J138" s="19"/>
      <c r="K138" s="19"/>
      <c r="L138" s="20"/>
    </row>
    <row r="139" spans="1:12" s="1" customFormat="1" ht="24" customHeight="1" x14ac:dyDescent="0.2">
      <c r="A139" s="16" t="s">
        <v>157</v>
      </c>
      <c r="B139" s="16"/>
      <c r="C139" s="17" t="s">
        <v>150</v>
      </c>
      <c r="D139" s="17"/>
      <c r="E139" s="17"/>
      <c r="F139" s="7" t="s">
        <v>154</v>
      </c>
      <c r="G139" s="17" t="s">
        <v>158</v>
      </c>
      <c r="H139" s="17"/>
      <c r="I139" s="19">
        <f t="shared" si="10"/>
        <v>612000</v>
      </c>
      <c r="J139" s="19"/>
      <c r="K139" s="19"/>
      <c r="L139" s="20"/>
    </row>
    <row r="140" spans="1:12" s="1" customFormat="1" ht="15" customHeight="1" x14ac:dyDescent="0.2">
      <c r="A140" s="14" t="s">
        <v>159</v>
      </c>
      <c r="B140" s="14"/>
      <c r="C140" s="14"/>
      <c r="D140" s="14"/>
      <c r="E140" s="14"/>
      <c r="F140" s="14"/>
      <c r="G140" s="14"/>
      <c r="H140" s="14"/>
      <c r="I140" s="19">
        <f>49417662.45</f>
        <v>49417662.450000003</v>
      </c>
      <c r="J140" s="19"/>
      <c r="K140" s="19"/>
      <c r="L140" s="21">
        <f>L53+L60</f>
        <v>638829.75</v>
      </c>
    </row>
    <row r="141" spans="1:12" s="1" customFormat="1" ht="14.1" customHeight="1" x14ac:dyDescent="0.2">
      <c r="A141" s="15" t="s">
        <v>0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2" s="1" customFormat="1" ht="14.1" customHeight="1" x14ac:dyDescent="0.2">
      <c r="A142" s="15" t="s">
        <v>0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2" s="1" customFormat="1" ht="14.1" customHeight="1" x14ac:dyDescent="0.2">
      <c r="A143" s="15" t="s">
        <v>0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</sheetData>
  <mergeCells count="547">
    <mergeCell ref="A5:B6"/>
    <mergeCell ref="C5:H5"/>
    <mergeCell ref="C6:E6"/>
    <mergeCell ref="G6:H6"/>
    <mergeCell ref="I5:K6"/>
    <mergeCell ref="A7:B7"/>
    <mergeCell ref="C7:E7"/>
    <mergeCell ref="G7:H7"/>
    <mergeCell ref="I7:K7"/>
    <mergeCell ref="A10:B10"/>
    <mergeCell ref="C10:E10"/>
    <mergeCell ref="G10:H10"/>
    <mergeCell ref="I10:K10"/>
    <mergeCell ref="A8:B8"/>
    <mergeCell ref="C8:E8"/>
    <mergeCell ref="G8:H8"/>
    <mergeCell ref="I8:K8"/>
    <mergeCell ref="A9:B9"/>
    <mergeCell ref="C9:E9"/>
    <mergeCell ref="G9:H9"/>
    <mergeCell ref="I9:K9"/>
    <mergeCell ref="A13:B13"/>
    <mergeCell ref="C13:E13"/>
    <mergeCell ref="G13:H13"/>
    <mergeCell ref="I13:K13"/>
    <mergeCell ref="A14:B14"/>
    <mergeCell ref="C14:E14"/>
    <mergeCell ref="G14:H14"/>
    <mergeCell ref="I14:K14"/>
    <mergeCell ref="A11:B11"/>
    <mergeCell ref="C11:E11"/>
    <mergeCell ref="G11:H11"/>
    <mergeCell ref="I11:K11"/>
    <mergeCell ref="A12:B12"/>
    <mergeCell ref="C12:E12"/>
    <mergeCell ref="G12:H12"/>
    <mergeCell ref="I12:K12"/>
    <mergeCell ref="A16:B16"/>
    <mergeCell ref="C16:E16"/>
    <mergeCell ref="G16:H16"/>
    <mergeCell ref="I16:K16"/>
    <mergeCell ref="A17:B17"/>
    <mergeCell ref="C17:E17"/>
    <mergeCell ref="G17:H17"/>
    <mergeCell ref="I17:K17"/>
    <mergeCell ref="A15:B15"/>
    <mergeCell ref="C15:E15"/>
    <mergeCell ref="G15:H15"/>
    <mergeCell ref="I15:K15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22:B22"/>
    <mergeCell ref="C22:E22"/>
    <mergeCell ref="G22:H22"/>
    <mergeCell ref="I22:K22"/>
    <mergeCell ref="A23:B23"/>
    <mergeCell ref="C23:E23"/>
    <mergeCell ref="G23:H23"/>
    <mergeCell ref="I23:K23"/>
    <mergeCell ref="A21:B21"/>
    <mergeCell ref="C21:E21"/>
    <mergeCell ref="G21:H21"/>
    <mergeCell ref="I21:K21"/>
    <mergeCell ref="A25:B25"/>
    <mergeCell ref="C25:E25"/>
    <mergeCell ref="G25:H25"/>
    <mergeCell ref="I25:K25"/>
    <mergeCell ref="A24:B24"/>
    <mergeCell ref="C24:E24"/>
    <mergeCell ref="G24:H24"/>
    <mergeCell ref="I24:K24"/>
    <mergeCell ref="A27:B27"/>
    <mergeCell ref="C27:E27"/>
    <mergeCell ref="G27:H27"/>
    <mergeCell ref="I27:K27"/>
    <mergeCell ref="A28:B28"/>
    <mergeCell ref="C28:E28"/>
    <mergeCell ref="G28:H28"/>
    <mergeCell ref="I28:K28"/>
    <mergeCell ref="A26:B26"/>
    <mergeCell ref="C26:E26"/>
    <mergeCell ref="G26:H26"/>
    <mergeCell ref="I26:K26"/>
    <mergeCell ref="A30:B30"/>
    <mergeCell ref="C30:E30"/>
    <mergeCell ref="G30:H30"/>
    <mergeCell ref="I30:K30"/>
    <mergeCell ref="A29:B29"/>
    <mergeCell ref="C29:E29"/>
    <mergeCell ref="G29:H29"/>
    <mergeCell ref="I29:K29"/>
    <mergeCell ref="A33:B33"/>
    <mergeCell ref="C33:E33"/>
    <mergeCell ref="G33:H33"/>
    <mergeCell ref="I33:K33"/>
    <mergeCell ref="A34:B34"/>
    <mergeCell ref="C34:E34"/>
    <mergeCell ref="G34:H34"/>
    <mergeCell ref="I34:K34"/>
    <mergeCell ref="A31:B31"/>
    <mergeCell ref="C31:E31"/>
    <mergeCell ref="G31:H31"/>
    <mergeCell ref="I31:K31"/>
    <mergeCell ref="A32:B32"/>
    <mergeCell ref="C32:E32"/>
    <mergeCell ref="G32:H32"/>
    <mergeCell ref="I32:K32"/>
    <mergeCell ref="A36:B36"/>
    <mergeCell ref="C36:E36"/>
    <mergeCell ref="G36:H36"/>
    <mergeCell ref="I36:K36"/>
    <mergeCell ref="A37:B37"/>
    <mergeCell ref="C37:E37"/>
    <mergeCell ref="G37:H37"/>
    <mergeCell ref="I37:K37"/>
    <mergeCell ref="A35:B35"/>
    <mergeCell ref="C35:E35"/>
    <mergeCell ref="G35:H35"/>
    <mergeCell ref="I35:K35"/>
    <mergeCell ref="A39:B39"/>
    <mergeCell ref="C39:E39"/>
    <mergeCell ref="G39:H39"/>
    <mergeCell ref="I39:K39"/>
    <mergeCell ref="A40:B40"/>
    <mergeCell ref="C40:E40"/>
    <mergeCell ref="G40:H40"/>
    <mergeCell ref="I40:K40"/>
    <mergeCell ref="A38:B38"/>
    <mergeCell ref="C38:E38"/>
    <mergeCell ref="G38:H38"/>
    <mergeCell ref="I38:K38"/>
    <mergeCell ref="A43:B43"/>
    <mergeCell ref="C43:E43"/>
    <mergeCell ref="G43:H43"/>
    <mergeCell ref="I43:K43"/>
    <mergeCell ref="A44:B44"/>
    <mergeCell ref="C44:E44"/>
    <mergeCell ref="G44:H44"/>
    <mergeCell ref="I44:K44"/>
    <mergeCell ref="A41:B41"/>
    <mergeCell ref="C41:E41"/>
    <mergeCell ref="G41:H41"/>
    <mergeCell ref="I41:K41"/>
    <mergeCell ref="A42:B42"/>
    <mergeCell ref="C42:E42"/>
    <mergeCell ref="G42:H42"/>
    <mergeCell ref="I42:K42"/>
    <mergeCell ref="A47:B47"/>
    <mergeCell ref="C47:E47"/>
    <mergeCell ref="G47:H47"/>
    <mergeCell ref="I47:K47"/>
    <mergeCell ref="A45:B45"/>
    <mergeCell ref="C45:E45"/>
    <mergeCell ref="G45:H45"/>
    <mergeCell ref="I45:K45"/>
    <mergeCell ref="A46:B46"/>
    <mergeCell ref="C46:E46"/>
    <mergeCell ref="G46:H46"/>
    <mergeCell ref="I46:K46"/>
    <mergeCell ref="A50:B50"/>
    <mergeCell ref="C50:E50"/>
    <mergeCell ref="G50:H50"/>
    <mergeCell ref="I50:K50"/>
    <mergeCell ref="A48:B48"/>
    <mergeCell ref="C48:E48"/>
    <mergeCell ref="G48:H48"/>
    <mergeCell ref="I48:K48"/>
    <mergeCell ref="A49:B49"/>
    <mergeCell ref="C49:E49"/>
    <mergeCell ref="G49:H49"/>
    <mergeCell ref="I49:K49"/>
    <mergeCell ref="A53:B53"/>
    <mergeCell ref="C53:E53"/>
    <mergeCell ref="G53:H53"/>
    <mergeCell ref="I53:K53"/>
    <mergeCell ref="A51:B51"/>
    <mergeCell ref="C51:E51"/>
    <mergeCell ref="G51:H51"/>
    <mergeCell ref="I51:K51"/>
    <mergeCell ref="A52:B52"/>
    <mergeCell ref="C52:E52"/>
    <mergeCell ref="G52:H52"/>
    <mergeCell ref="I52:K52"/>
    <mergeCell ref="A55:B55"/>
    <mergeCell ref="C55:E55"/>
    <mergeCell ref="G55:H55"/>
    <mergeCell ref="I55:K55"/>
    <mergeCell ref="A56:B56"/>
    <mergeCell ref="C56:E56"/>
    <mergeCell ref="G56:H56"/>
    <mergeCell ref="I56:K56"/>
    <mergeCell ref="A54:B54"/>
    <mergeCell ref="C54:E54"/>
    <mergeCell ref="G54:H54"/>
    <mergeCell ref="I54:K54"/>
    <mergeCell ref="A60:B60"/>
    <mergeCell ref="C60:E60"/>
    <mergeCell ref="G60:H60"/>
    <mergeCell ref="I60:K60"/>
    <mergeCell ref="A59:B59"/>
    <mergeCell ref="C59:E59"/>
    <mergeCell ref="G59:H59"/>
    <mergeCell ref="I59:K59"/>
    <mergeCell ref="A57:B57"/>
    <mergeCell ref="C57:E57"/>
    <mergeCell ref="G57:H57"/>
    <mergeCell ref="I57:K57"/>
    <mergeCell ref="A58:B58"/>
    <mergeCell ref="C58:E58"/>
    <mergeCell ref="G58:H58"/>
    <mergeCell ref="I58:K58"/>
    <mergeCell ref="A62:B62"/>
    <mergeCell ref="C62:E62"/>
    <mergeCell ref="G62:H62"/>
    <mergeCell ref="I62:K62"/>
    <mergeCell ref="A63:B63"/>
    <mergeCell ref="C63:E63"/>
    <mergeCell ref="G63:H63"/>
    <mergeCell ref="I63:K63"/>
    <mergeCell ref="A61:B61"/>
    <mergeCell ref="C61:E61"/>
    <mergeCell ref="G61:H61"/>
    <mergeCell ref="I61:K61"/>
    <mergeCell ref="A66:B66"/>
    <mergeCell ref="C66:E66"/>
    <mergeCell ref="G66:H66"/>
    <mergeCell ref="I66:K66"/>
    <mergeCell ref="A64:B64"/>
    <mergeCell ref="C64:E64"/>
    <mergeCell ref="G64:H64"/>
    <mergeCell ref="I64:K64"/>
    <mergeCell ref="A65:B65"/>
    <mergeCell ref="C65:E65"/>
    <mergeCell ref="G65:H65"/>
    <mergeCell ref="I65:K65"/>
    <mergeCell ref="A68:B68"/>
    <mergeCell ref="C68:E68"/>
    <mergeCell ref="G68:H68"/>
    <mergeCell ref="I68:K68"/>
    <mergeCell ref="A69:B69"/>
    <mergeCell ref="C69:E69"/>
    <mergeCell ref="G69:H69"/>
    <mergeCell ref="I69:K69"/>
    <mergeCell ref="A67:B67"/>
    <mergeCell ref="C67:E67"/>
    <mergeCell ref="G67:H67"/>
    <mergeCell ref="I67:K67"/>
    <mergeCell ref="A72:B72"/>
    <mergeCell ref="C72:E72"/>
    <mergeCell ref="G72:H72"/>
    <mergeCell ref="I72:K72"/>
    <mergeCell ref="A70:B70"/>
    <mergeCell ref="C70:E70"/>
    <mergeCell ref="G70:H70"/>
    <mergeCell ref="I70:K70"/>
    <mergeCell ref="A71:B71"/>
    <mergeCell ref="C71:E71"/>
    <mergeCell ref="G71:H71"/>
    <mergeCell ref="I71:K71"/>
    <mergeCell ref="A74:B74"/>
    <mergeCell ref="C74:E74"/>
    <mergeCell ref="G74:H74"/>
    <mergeCell ref="I74:K74"/>
    <mergeCell ref="A75:B75"/>
    <mergeCell ref="C75:E75"/>
    <mergeCell ref="G75:H75"/>
    <mergeCell ref="I75:K75"/>
    <mergeCell ref="A73:B73"/>
    <mergeCell ref="C73:E73"/>
    <mergeCell ref="G73:H73"/>
    <mergeCell ref="I73:K73"/>
    <mergeCell ref="A78:B78"/>
    <mergeCell ref="C78:E78"/>
    <mergeCell ref="G78:H78"/>
    <mergeCell ref="I78:K78"/>
    <mergeCell ref="A76:B76"/>
    <mergeCell ref="C76:E76"/>
    <mergeCell ref="G76:H76"/>
    <mergeCell ref="I76:K76"/>
    <mergeCell ref="A77:B77"/>
    <mergeCell ref="C77:E77"/>
    <mergeCell ref="G77:H77"/>
    <mergeCell ref="I77:K77"/>
    <mergeCell ref="A81:B81"/>
    <mergeCell ref="C81:E81"/>
    <mergeCell ref="G81:H81"/>
    <mergeCell ref="I81:K81"/>
    <mergeCell ref="A79:B79"/>
    <mergeCell ref="C79:E79"/>
    <mergeCell ref="G79:H79"/>
    <mergeCell ref="I79:K79"/>
    <mergeCell ref="A80:B80"/>
    <mergeCell ref="C80:E80"/>
    <mergeCell ref="G80:H80"/>
    <mergeCell ref="I80:K80"/>
    <mergeCell ref="A83:B83"/>
    <mergeCell ref="C83:E83"/>
    <mergeCell ref="G83:H83"/>
    <mergeCell ref="I83:K83"/>
    <mergeCell ref="A84:B84"/>
    <mergeCell ref="C84:E84"/>
    <mergeCell ref="G84:H84"/>
    <mergeCell ref="I84:K84"/>
    <mergeCell ref="A82:B82"/>
    <mergeCell ref="C82:E82"/>
    <mergeCell ref="G82:H82"/>
    <mergeCell ref="I82:K82"/>
    <mergeCell ref="A87:B87"/>
    <mergeCell ref="C87:E87"/>
    <mergeCell ref="G87:H87"/>
    <mergeCell ref="I87:K87"/>
    <mergeCell ref="A85:B85"/>
    <mergeCell ref="C85:E85"/>
    <mergeCell ref="G85:H85"/>
    <mergeCell ref="I85:K85"/>
    <mergeCell ref="A86:B86"/>
    <mergeCell ref="C86:E86"/>
    <mergeCell ref="G86:H86"/>
    <mergeCell ref="I86:K86"/>
    <mergeCell ref="A88:B88"/>
    <mergeCell ref="C88:E88"/>
    <mergeCell ref="G88:H88"/>
    <mergeCell ref="I88:K88"/>
    <mergeCell ref="A89:B89"/>
    <mergeCell ref="C89:E89"/>
    <mergeCell ref="G89:H89"/>
    <mergeCell ref="I89:K89"/>
    <mergeCell ref="A93:B93"/>
    <mergeCell ref="C93:E93"/>
    <mergeCell ref="G93:H93"/>
    <mergeCell ref="I93:K93"/>
    <mergeCell ref="A92:B92"/>
    <mergeCell ref="C92:E92"/>
    <mergeCell ref="G92:H92"/>
    <mergeCell ref="I92:K92"/>
    <mergeCell ref="A90:B90"/>
    <mergeCell ref="C90:E90"/>
    <mergeCell ref="G90:H90"/>
    <mergeCell ref="I90:K90"/>
    <mergeCell ref="A91:B91"/>
    <mergeCell ref="C91:E91"/>
    <mergeCell ref="G91:H91"/>
    <mergeCell ref="I91:K91"/>
    <mergeCell ref="A95:B95"/>
    <mergeCell ref="C95:E95"/>
    <mergeCell ref="G95:H95"/>
    <mergeCell ref="I95:K95"/>
    <mergeCell ref="A96:B96"/>
    <mergeCell ref="C96:E96"/>
    <mergeCell ref="G96:H96"/>
    <mergeCell ref="I96:K96"/>
    <mergeCell ref="A94:B94"/>
    <mergeCell ref="C94:E94"/>
    <mergeCell ref="G94:H94"/>
    <mergeCell ref="I94:K94"/>
    <mergeCell ref="A99:B99"/>
    <mergeCell ref="C99:E99"/>
    <mergeCell ref="G99:H99"/>
    <mergeCell ref="I99:K99"/>
    <mergeCell ref="A97:B97"/>
    <mergeCell ref="C97:E97"/>
    <mergeCell ref="G97:H97"/>
    <mergeCell ref="I97:K97"/>
    <mergeCell ref="A98:B98"/>
    <mergeCell ref="C98:E98"/>
    <mergeCell ref="G98:H98"/>
    <mergeCell ref="I98:K98"/>
    <mergeCell ref="A102:B102"/>
    <mergeCell ref="C102:E102"/>
    <mergeCell ref="G102:H102"/>
    <mergeCell ref="I102:K102"/>
    <mergeCell ref="A100:B100"/>
    <mergeCell ref="C100:E100"/>
    <mergeCell ref="G100:H100"/>
    <mergeCell ref="I100:K100"/>
    <mergeCell ref="A101:B101"/>
    <mergeCell ref="C101:E101"/>
    <mergeCell ref="G101:H101"/>
    <mergeCell ref="I101:K101"/>
    <mergeCell ref="A104:B104"/>
    <mergeCell ref="C104:E104"/>
    <mergeCell ref="G104:H104"/>
    <mergeCell ref="I104:K104"/>
    <mergeCell ref="A105:B105"/>
    <mergeCell ref="C105:E105"/>
    <mergeCell ref="G105:H105"/>
    <mergeCell ref="I105:K105"/>
    <mergeCell ref="A103:B103"/>
    <mergeCell ref="C103:E103"/>
    <mergeCell ref="G103:H103"/>
    <mergeCell ref="I103:K103"/>
    <mergeCell ref="A108:B108"/>
    <mergeCell ref="C108:E108"/>
    <mergeCell ref="G108:H108"/>
    <mergeCell ref="I108:K108"/>
    <mergeCell ref="A106:B106"/>
    <mergeCell ref="C106:E106"/>
    <mergeCell ref="G106:H106"/>
    <mergeCell ref="I106:K106"/>
    <mergeCell ref="A107:B107"/>
    <mergeCell ref="C107:E107"/>
    <mergeCell ref="G107:H107"/>
    <mergeCell ref="I107:K107"/>
    <mergeCell ref="A111:B111"/>
    <mergeCell ref="C111:E111"/>
    <mergeCell ref="G111:H111"/>
    <mergeCell ref="I111:K111"/>
    <mergeCell ref="A109:B109"/>
    <mergeCell ref="C109:E109"/>
    <mergeCell ref="G109:H109"/>
    <mergeCell ref="I109:K109"/>
    <mergeCell ref="A110:B110"/>
    <mergeCell ref="C110:E110"/>
    <mergeCell ref="G110:H110"/>
    <mergeCell ref="I110:K110"/>
    <mergeCell ref="A114:B114"/>
    <mergeCell ref="C114:E114"/>
    <mergeCell ref="G114:H114"/>
    <mergeCell ref="I114:K114"/>
    <mergeCell ref="A115:B115"/>
    <mergeCell ref="C115:E115"/>
    <mergeCell ref="G115:H115"/>
    <mergeCell ref="I115:K115"/>
    <mergeCell ref="A112:B112"/>
    <mergeCell ref="C112:E112"/>
    <mergeCell ref="G112:H112"/>
    <mergeCell ref="I112:K112"/>
    <mergeCell ref="A113:B113"/>
    <mergeCell ref="C113:E113"/>
    <mergeCell ref="G113:H113"/>
    <mergeCell ref="I113:K113"/>
    <mergeCell ref="A117:B117"/>
    <mergeCell ref="C117:E117"/>
    <mergeCell ref="G117:H117"/>
    <mergeCell ref="I117:K117"/>
    <mergeCell ref="A116:B116"/>
    <mergeCell ref="C116:E116"/>
    <mergeCell ref="G116:H116"/>
    <mergeCell ref="I116:K116"/>
    <mergeCell ref="A120:B120"/>
    <mergeCell ref="C120:E120"/>
    <mergeCell ref="G120:H120"/>
    <mergeCell ref="I120:K120"/>
    <mergeCell ref="A121:B121"/>
    <mergeCell ref="C121:E121"/>
    <mergeCell ref="G121:H121"/>
    <mergeCell ref="I121:K121"/>
    <mergeCell ref="A118:B118"/>
    <mergeCell ref="C118:E118"/>
    <mergeCell ref="G118:H118"/>
    <mergeCell ref="I118:K118"/>
    <mergeCell ref="A119:B119"/>
    <mergeCell ref="C119:E119"/>
    <mergeCell ref="G119:H119"/>
    <mergeCell ref="I119:K119"/>
    <mergeCell ref="A123:B123"/>
    <mergeCell ref="C123:E123"/>
    <mergeCell ref="G123:H123"/>
    <mergeCell ref="I123:K123"/>
    <mergeCell ref="A124:B124"/>
    <mergeCell ref="C124:E124"/>
    <mergeCell ref="G124:H124"/>
    <mergeCell ref="I124:K124"/>
    <mergeCell ref="A122:B122"/>
    <mergeCell ref="C122:E122"/>
    <mergeCell ref="G122:H122"/>
    <mergeCell ref="I122:K122"/>
    <mergeCell ref="A126:B126"/>
    <mergeCell ref="C126:E126"/>
    <mergeCell ref="G126:H126"/>
    <mergeCell ref="I126:K126"/>
    <mergeCell ref="A127:B127"/>
    <mergeCell ref="C127:E127"/>
    <mergeCell ref="G127:H127"/>
    <mergeCell ref="I127:K127"/>
    <mergeCell ref="A125:B125"/>
    <mergeCell ref="C125:E125"/>
    <mergeCell ref="G125:H125"/>
    <mergeCell ref="I125:K125"/>
    <mergeCell ref="A130:B130"/>
    <mergeCell ref="C130:E130"/>
    <mergeCell ref="G130:H130"/>
    <mergeCell ref="I130:K130"/>
    <mergeCell ref="A131:B131"/>
    <mergeCell ref="C131:E131"/>
    <mergeCell ref="G131:H131"/>
    <mergeCell ref="I131:K131"/>
    <mergeCell ref="A128:B128"/>
    <mergeCell ref="C128:E128"/>
    <mergeCell ref="G128:H128"/>
    <mergeCell ref="I128:K128"/>
    <mergeCell ref="A129:B129"/>
    <mergeCell ref="C129:E129"/>
    <mergeCell ref="G129:H129"/>
    <mergeCell ref="I129:K129"/>
    <mergeCell ref="A133:B133"/>
    <mergeCell ref="C133:E133"/>
    <mergeCell ref="G133:H133"/>
    <mergeCell ref="I133:K133"/>
    <mergeCell ref="A132:B132"/>
    <mergeCell ref="C132:E132"/>
    <mergeCell ref="G132:H132"/>
    <mergeCell ref="I132:K132"/>
    <mergeCell ref="A143:K143"/>
    <mergeCell ref="A139:B139"/>
    <mergeCell ref="C139:E139"/>
    <mergeCell ref="G139:H139"/>
    <mergeCell ref="I139:K139"/>
    <mergeCell ref="A137:B137"/>
    <mergeCell ref="C137:E137"/>
    <mergeCell ref="G137:H137"/>
    <mergeCell ref="I137:K137"/>
    <mergeCell ref="A138:B138"/>
    <mergeCell ref="C138:E138"/>
    <mergeCell ref="G138:H138"/>
    <mergeCell ref="I138:K138"/>
    <mergeCell ref="J1:L1"/>
    <mergeCell ref="A2:L2"/>
    <mergeCell ref="A3:J3"/>
    <mergeCell ref="A4:K4"/>
    <mergeCell ref="L5:L6"/>
    <mergeCell ref="A140:H140"/>
    <mergeCell ref="I140:K140"/>
    <mergeCell ref="A141:K141"/>
    <mergeCell ref="A142:K142"/>
    <mergeCell ref="A135:B135"/>
    <mergeCell ref="C135:E135"/>
    <mergeCell ref="G135:H135"/>
    <mergeCell ref="I135:K135"/>
    <mergeCell ref="A136:B136"/>
    <mergeCell ref="C136:E136"/>
    <mergeCell ref="G136:H136"/>
    <mergeCell ref="I136:K136"/>
    <mergeCell ref="A134:B134"/>
    <mergeCell ref="C134:E134"/>
    <mergeCell ref="G134:H134"/>
    <mergeCell ref="I134:K134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128</cp:lastModifiedBy>
  <dcterms:created xsi:type="dcterms:W3CDTF">2022-10-27T09:29:02Z</dcterms:created>
  <dcterms:modified xsi:type="dcterms:W3CDTF">2022-11-11T04:26:21Z</dcterms:modified>
</cp:coreProperties>
</file>