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260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<sst xmlns="http://schemas.openxmlformats.org/spreadsheetml/2006/main" count="226" uniqueCount="138">
  <si>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</si>
  <si>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</si>
  <si>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</si>
  <si>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</si>
  <si>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</si>
  <si>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</si>
  <si>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</si>
  <si>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</si>
  <si>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</si>
  <si>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</si>
  <si>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</si>
  <si>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</si>
  <si>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</si>
  <si>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</si>
  <si>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</si>
  <si>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</si>
  <si>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</si>
  <si>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</si>
  <si>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</si>
  <si>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</si>
  <si>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</si>
  <si>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</si>
  <si>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</si>
  <si>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</si>
  <si>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</si>
  <si>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</si>
  <si>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</si>
  <si>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</si>
  <si>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</si>
  <si>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</si>
  <si>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</si>
  <si>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</si>
  <si>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</si>
  <si>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поселение</t>
  </si>
  <si>
    <t>4.</t>
  </si>
  <si>
    <t>2.3.</t>
  </si>
  <si>
    <t>Финансово-экономический отдел</t>
  </si>
  <si>
    <t>1.1.</t>
  </si>
  <si>
    <t>2.4.</t>
  </si>
  <si>
    <t>5.</t>
  </si>
  <si>
    <t>5.1.</t>
  </si>
  <si>
    <t>5.2.</t>
  </si>
  <si>
    <t>6.</t>
  </si>
  <si>
    <t>6.1.</t>
  </si>
  <si>
    <t>7.</t>
  </si>
  <si>
    <t>4.1</t>
  </si>
  <si>
    <t>4.2</t>
  </si>
  <si>
    <t>5.3.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</si>
  <si>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</si>
  <si>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</si>
  <si>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7.1</t>
  </si>
  <si>
    <t>7.2</t>
  </si>
  <si>
    <t>7.3</t>
  </si>
  <si>
    <t>7.4</t>
  </si>
  <si>
    <t>7.5</t>
  </si>
  <si>
    <t>7.6</t>
  </si>
  <si>
    <t>7.7</t>
  </si>
  <si>
    <t>7.8</t>
  </si>
  <si>
    <t>7.11</t>
  </si>
  <si>
    <t>округ/федерал</t>
  </si>
  <si>
    <t>8.1</t>
  </si>
  <si>
    <t>8.2</t>
  </si>
  <si>
    <t>Ведущий специалист финансово-экономического отдела                                                      Терещенко В.Е. 8-346-76-49-206</t>
  </si>
  <si>
    <t>0314</t>
  </si>
  <si>
    <t>0503</t>
  </si>
  <si>
    <t>0409</t>
  </si>
  <si>
    <t>0801</t>
  </si>
  <si>
    <t>0113</t>
  </si>
  <si>
    <t>АХС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</si>
  <si>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</si>
  <si>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</si>
  <si>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>Профилактика  экстремизма, гармонизация межэтнических и межкультурных отношений, укрепление толерантности, профилактика правонарушений в сельском поселении Мулымья на  2020-2025 годы 
и на плановый период до 2030 года</t>
  </si>
  <si>
    <t>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</t>
  </si>
  <si>
    <t>1.2.</t>
  </si>
  <si>
    <t>1.3.</t>
  </si>
  <si>
    <t xml:space="preserve">Профилактика экстремизма, обеспечение гражданского единства, содействие социальной и культурной
адаптации мигрантов 
</t>
  </si>
  <si>
    <t xml:space="preserve">Создание условий для деятельности народных дружин </t>
  </si>
  <si>
    <t xml:space="preserve">Создание условий для выполнения
функций, направленных на обеспечение
прав и законных интересов жителей  
сельского поселения Мулымья  в отдельных сферах жизнедеятельности 
</t>
  </si>
  <si>
    <t>1.4.</t>
  </si>
  <si>
    <t>Благоустройство муниципального образования сельское поселение Мулымья на 2020 – 2025 года и на плановый период до 2030 года</t>
  </si>
  <si>
    <t>Содержание мест захоронения</t>
  </si>
  <si>
    <t>Санитарная очистка поселка</t>
  </si>
  <si>
    <t>Прочее благоустройство</t>
  </si>
  <si>
    <t>Проведение ежегодного конкурсного отбора проектов «Народный бюджет»</t>
  </si>
  <si>
    <t>Развитие гражданского общества в сельском поселении Мулымья  на 2020-2025 годы и на период до 2030 года</t>
  </si>
  <si>
    <t>Поддержка населенных пунктов сельского поселения Мулымья в создании благоприятных условий для проживания и отдыха</t>
  </si>
  <si>
    <t>Содержание и текущий ремонт внутри поселковых дорог сельского поселения Мулымья на 2020 – 2025 годы и на период до 2030 года</t>
  </si>
  <si>
    <t xml:space="preserve">Содержание, реконструкция, ремонт дорог и пешеходных зон </t>
  </si>
  <si>
    <t xml:space="preserve">Безопасность дорожного движения </t>
  </si>
  <si>
    <t>Развитие культуры, молодежной политики, физической культуры и спорта в сельском поселении Мулымья на 2020-2025 годы и на плановый период до 2030 года</t>
  </si>
  <si>
    <t>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</t>
  </si>
  <si>
    <t>Создание условий для повышения эффективности мер защиты населения и территории  сельского поселения Мулымья  от чрезвычайных ситуаций</t>
  </si>
  <si>
    <t>6.2.</t>
  </si>
  <si>
    <t>Создание условий для укрепления пожарной безопасности в сельском поселении Мулымья</t>
  </si>
  <si>
    <t>Обеспечение оплаты труда, гарантий и компенсаций для работников администрации поселения в соответствии с действующим законодательством</t>
  </si>
  <si>
    <t xml:space="preserve">Обеспечение социальных гарантий и компенсаций работникам администрации (льготный проезд, санаторно-курортное лечение) </t>
  </si>
  <si>
    <t xml:space="preserve">Государственная регистрация актов гражданского состояния </t>
  </si>
  <si>
    <t xml:space="preserve">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</si>
  <si>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 </t>
  </si>
  <si>
    <t xml:space="preserve">Проведение выборов в органы местного самоуправления </t>
  </si>
  <si>
    <t xml:space="preserve">Освещение деятельности администрации  через средства массовой  информации </t>
  </si>
  <si>
    <t xml:space="preserve">Обеспечение администрации программными продуктами, информационными технологиями, связью </t>
  </si>
  <si>
    <t>7.9.</t>
  </si>
  <si>
    <t>7.10.</t>
  </si>
  <si>
    <t xml:space="preserve">Формирование кадрового состава муниципальной службы, повышение профессиональной компетентности муниципальных служащих </t>
  </si>
  <si>
    <t>Дополнительное пенсионное обеспечение отдельных категорий граждан</t>
  </si>
  <si>
    <t xml:space="preserve">Прохождение диспансеризации муниципальными служащими </t>
  </si>
  <si>
    <t>3.1.</t>
  </si>
  <si>
    <t>Развитие муниципальной службы на территории сельского поселения Мулымья на 2020-2025 годы и на плановый период до 2030 года</t>
  </si>
  <si>
    <t>Организация деятельности муниципального учреждения</t>
  </si>
  <si>
    <t>Организация свободного времени молодежи и развитие ее активности, гражданских принципов и патриотического сознания в молодежной сфере</t>
  </si>
  <si>
    <t>Развитие массовой физической культуры и спорта, спортивной инфраструктуры,  пропаганда здорового образа жизни.</t>
  </si>
  <si>
    <t>Развитие культурно-досуговой деятельности учреждения</t>
  </si>
  <si>
    <t>5.4.</t>
  </si>
  <si>
    <t>8</t>
  </si>
  <si>
    <t>Обслуживание деятельности администрации сельского поселения Мулымья на 2020-2025 годы и на плановый период до 2030 года</t>
  </si>
  <si>
    <t xml:space="preserve">Обеспечение оплаты труда, гарантий и компенсаций для работников администрации поселения в соответствии с действующим законодательством </t>
  </si>
  <si>
    <t>8.4</t>
  </si>
  <si>
    <t>8.3</t>
  </si>
  <si>
    <t>8.5</t>
  </si>
  <si>
    <t>8.6</t>
  </si>
  <si>
    <t>8.7</t>
  </si>
  <si>
    <t xml:space="preserve">Обеспечение социальных гарантий и компенсаций работникам администрации (льготный проезд) </t>
  </si>
  <si>
    <t>Содержание в технически исправном состоянии зданий, иных помещений в соответствии с нормами санитарной и противопожарной безопасности</t>
  </si>
  <si>
    <t>Материально-техническое обеспечение</t>
  </si>
  <si>
    <t>Проведение общероссийского голосования</t>
  </si>
  <si>
    <t>7.12</t>
  </si>
  <si>
    <t>Капитальный ремонт жилых помещений муниципального жилищного фонда сельского поселения Мулымья на 2020 – 2025 годы и на период до 2030 года</t>
  </si>
  <si>
    <t>Ремонт муниципальных жилых помещений</t>
  </si>
  <si>
    <t>9.1</t>
  </si>
  <si>
    <t>0501</t>
  </si>
  <si>
    <t>7.13</t>
  </si>
  <si>
    <t>ИСПОЛНЕНИЕ ПО МУНИЦИПАЛЬНЫМ ПРОГРАММАМ ЗА 1 квартал 2021 год</t>
  </si>
  <si>
    <t xml:space="preserve">УТВЕРЖДЕНО МП ПОСЛЕДНЯЯ РЕДАКЦИЯ 2021 год </t>
  </si>
  <si>
    <t>УТВЕРЖДЕНО БЮДЖЕТ 2021 г. (с изм на отчетную дату)</t>
  </si>
  <si>
    <t xml:space="preserve">ИСПОЛНЕНИЕ КАССОВЫЕ РАСХОДЫ  за 1 квартал 2021 г. </t>
  </si>
  <si>
    <t>2.5</t>
  </si>
  <si>
    <t xml:space="preserve">Расходы на поддержку государственных программ субъектов Российской Федерации и муниципальных программ формирования современной городской среды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</si>
</sst>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164" fontId="6" fillId="1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5" borderId="18" xfId="0" applyFont="1" applyFill="1" applyBorder="1" applyAlignment="1">
      <alignment horizontal="justify" vertical="top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4" fontId="6" fillId="1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7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/>
    </xf>
    <xf numFmtId="4" fontId="15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" fillId="10" borderId="10" xfId="0" applyFont="1" applyFill="1" applyBorder="1" applyAlignment="1">
      <alignment horizontal="center"/>
    </xf>
    <xf numFmtId="164" fontId="12" fillId="10" borderId="1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4" fontId="15" fillId="10" borderId="10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/>
    </xf>
    <xf numFmtId="0" fontId="57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5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center"/>
    </xf>
    <xf numFmtId="4" fontId="58" fillId="0" borderId="10" xfId="0" applyNumberFormat="1" applyFont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0" fillId="5" borderId="10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 wrapText="1"/>
    </xf>
    <xf numFmtId="164" fontId="10" fillId="13" borderId="10" xfId="0" applyNumberFormat="1" applyFont="1" applyFill="1" applyBorder="1" applyAlignment="1">
      <alignment wrapText="1"/>
    </xf>
    <xf numFmtId="164" fontId="10" fillId="10" borderId="11" xfId="0" applyNumberFormat="1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49" fontId="13" fillId="33" borderId="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8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/>
    </xf>
    <xf numFmtId="4" fontId="7" fillId="10" borderId="0" xfId="0" applyNumberFormat="1" applyFont="1" applyFill="1" applyAlignment="1">
      <alignment/>
    </xf>
    <xf numFmtId="0" fontId="57" fillId="0" borderId="10" xfId="0" applyFont="1" applyBorder="1" applyAlignment="1">
      <alignment/>
    </xf>
    <xf numFmtId="49" fontId="13" fillId="33" borderId="16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13" fillId="7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justify" vertical="top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wrapText="1"/>
    </xf>
    <xf numFmtId="164" fontId="13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64" fontId="10" fillId="5" borderId="0" xfId="0" applyNumberFormat="1" applyFont="1" applyFill="1" applyBorder="1" applyAlignment="1">
      <alignment wrapText="1"/>
    </xf>
    <xf numFmtId="164" fontId="10" fillId="10" borderId="0" xfId="0" applyNumberFormat="1" applyFont="1" applyFill="1" applyBorder="1" applyAlignment="1">
      <alignment wrapText="1"/>
    </xf>
    <xf numFmtId="164" fontId="10" fillId="13" borderId="0" xfId="0" applyNumberFormat="1" applyFont="1" applyFill="1" applyBorder="1" applyAlignment="1">
      <alignment wrapText="1"/>
    </xf>
    <xf numFmtId="0" fontId="3" fillId="5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" fontId="13" fillId="10" borderId="16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6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7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39" fillId="0" borderId="0" xfId="0" applyFont="1" applyBorder="1" applyAlignment="1">
      <alignment vertical="justify"/>
    </xf>
    <xf numFmtId="17" fontId="4" fillId="33" borderId="2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justify"/>
    </xf>
    <xf numFmtId="0" fontId="35" fillId="33" borderId="20" xfId="0" applyFont="1" applyFill="1" applyBorder="1" applyAlignment="1">
      <alignment horizontal="center" vertical="justify"/>
    </xf>
    <xf numFmtId="0" fontId="35" fillId="33" borderId="21" xfId="0" applyFont="1" applyFill="1" applyBorder="1" applyAlignment="1">
      <alignment horizontal="center" vertical="justify"/>
    </xf>
    <xf numFmtId="17" fontId="8" fillId="33" borderId="20" xfId="0" applyNumberFormat="1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top" wrapText="1"/>
    </xf>
    <xf numFmtId="4" fontId="36" fillId="33" borderId="20" xfId="0" applyNumberFormat="1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vertical="justify"/>
    </xf>
    <xf numFmtId="4" fontId="8" fillId="33" borderId="20" xfId="0" applyNumberFormat="1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2" fillId="10" borderId="10" xfId="0" applyNumberFormat="1" applyFont="1" applyFill="1" applyBorder="1" applyAlignment="1">
      <alignment/>
    </xf>
    <xf numFmtId="4" fontId="15" fillId="0" borderId="0" xfId="0" applyNumberFormat="1" applyFont="1" applyAlignment="1">
      <alignment horizontal="center" vertical="center"/>
    </xf>
    <xf numFmtId="4" fontId="10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 wrapText="1"/>
    </xf>
    <xf numFmtId="4" fontId="15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7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1:G16384"/>
    </sheetView>
  </sheetViews>
  <sheetFormatPr defaultColWidth="9.140625" defaultRowHeight="15"/>
  <cols>
    <col min="1" max="1" width="6.7109375" style="2" customWidth="1"/>
    <col min="2" max="2" width="44.8515625" style="2" customWidth="1"/>
    <col min="3" max="3" width="8.7109375" style="248" customWidth="1"/>
    <col min="4" max="4" width="9.00390625" style="248" customWidth="1"/>
    <col min="5" max="5" width="9.7109375" style="145" customWidth="1"/>
    <col min="6" max="6" width="0.13671875" style="145" customWidth="1"/>
    <col min="7" max="7" width="9.7109375" style="157" customWidth="1"/>
    <col min="8" max="8" width="10.7109375" style="145" customWidth="1"/>
    <col min="9" max="9" width="8.7109375" style="145" customWidth="1"/>
    <col min="10" max="10" width="12.28125" style="145" customWidth="1"/>
    <col min="11" max="11" width="10.57421875" style="157" customWidth="1"/>
    <col min="12" max="12" width="6.57421875" style="145" hidden="1" customWidth="1"/>
    <col min="13" max="13" width="8.57421875" style="145" hidden="1" customWidth="1"/>
    <col min="14" max="14" width="7.421875" style="145" hidden="1" customWidth="1"/>
    <col min="15" max="15" width="6.00390625" style="145" hidden="1" customWidth="1"/>
    <col min="16" max="16" width="6.8515625" style="145" hidden="1" customWidth="1"/>
    <col min="17" max="17" width="8.28125" style="145" hidden="1" customWidth="1"/>
    <col min="18" max="18" width="7.140625" style="145" hidden="1" customWidth="1"/>
    <col min="19" max="19" width="9.140625" style="145" hidden="1" customWidth="1"/>
    <col min="20" max="20" width="8.421875" style="145" hidden="1" customWidth="1"/>
    <col min="21" max="21" width="5.28125" style="145" hidden="1" customWidth="1"/>
    <col min="22" max="22" width="7.28125" style="145" hidden="1" customWidth="1"/>
    <col min="23" max="23" width="8.28125" style="145" hidden="1" customWidth="1"/>
    <col min="24" max="24" width="6.8515625" style="145" hidden="1" customWidth="1"/>
    <col min="25" max="25" width="9.140625" style="145" hidden="1" customWidth="1"/>
    <col min="26" max="26" width="9.28125" style="145" hidden="1" customWidth="1"/>
    <col min="27" max="27" width="7.28125" style="145" hidden="1" customWidth="1"/>
    <col min="28" max="28" width="6.8515625" style="145" hidden="1" customWidth="1"/>
    <col min="29" max="29" width="9.140625" style="145" hidden="1" customWidth="1"/>
    <col min="30" max="30" width="7.7109375" style="145" hidden="1" customWidth="1"/>
    <col min="31" max="32" width="9.140625" style="145" hidden="1" customWidth="1"/>
    <col min="33" max="33" width="5.57421875" style="145" hidden="1" customWidth="1"/>
    <col min="34" max="34" width="5.7109375" style="145" hidden="1" customWidth="1"/>
    <col min="35" max="35" width="9.140625" style="145" hidden="1" customWidth="1"/>
    <col min="36" max="36" width="8.7109375" style="145" hidden="1" customWidth="1"/>
    <col min="37" max="38" width="8.7109375" style="145" customWidth="1"/>
    <col min="39" max="39" width="9.421875" style="145" customWidth="1"/>
    <col min="40" max="40" width="11.7109375" style="157" customWidth="1"/>
    <col min="41" max="41" width="8.00390625" style="2" hidden="1" customWidth="1"/>
    <col min="42" max="42" width="6.421875" style="2" hidden="1" customWidth="1"/>
    <col min="43" max="43" width="7.28125" style="2" hidden="1" customWidth="1"/>
    <col min="44" max="44" width="4.421875" style="2" hidden="1" customWidth="1"/>
    <col min="45" max="45" width="4.57421875" style="2" hidden="1" customWidth="1"/>
    <col min="46" max="46" width="7.7109375" style="2" hidden="1" customWidth="1"/>
    <col min="47" max="47" width="7.28125" style="2" hidden="1" customWidth="1"/>
    <col min="48" max="48" width="9.28125" style="2" hidden="1" customWidth="1"/>
    <col min="49" max="49" width="7.8515625" style="2" hidden="1" customWidth="1"/>
    <col min="50" max="50" width="7.28125" style="2" hidden="1" customWidth="1"/>
    <col min="51" max="51" width="7.140625" style="2" hidden="1" customWidth="1"/>
    <col min="52" max="52" width="10.00390625" style="2" hidden="1" customWidth="1"/>
    <col min="53" max="53" width="6.7109375" style="2" hidden="1" customWidth="1"/>
    <col min="54" max="54" width="8.28125" style="2" hidden="1" customWidth="1"/>
    <col min="55" max="55" width="8.8515625" style="2" hidden="1" customWidth="1"/>
    <col min="56" max="56" width="7.7109375" style="2" hidden="1" customWidth="1"/>
    <col min="57" max="57" width="7.28125" style="2" hidden="1" customWidth="1"/>
    <col min="58" max="58" width="10.7109375" style="2" hidden="1" customWidth="1"/>
    <col min="59" max="59" width="6.57421875" style="2" hidden="1" customWidth="1"/>
    <col min="60" max="61" width="8.7109375" style="2" hidden="1" customWidth="1"/>
    <col min="62" max="62" width="7.28125" style="2" hidden="1" customWidth="1"/>
    <col min="63" max="63" width="6.7109375" style="2" hidden="1" customWidth="1"/>
    <col min="64" max="64" width="8.57421875" style="2" hidden="1" customWidth="1"/>
    <col min="65" max="65" width="6.7109375" style="2" hidden="1" customWidth="1"/>
    <col min="66" max="66" width="8.8515625" style="2" hidden="1" customWidth="1"/>
    <col min="67" max="67" width="8.28125" style="2" hidden="1" customWidth="1"/>
    <col min="68" max="68" width="7.140625" style="2" hidden="1" customWidth="1"/>
    <col min="69" max="69" width="6.57421875" style="2" hidden="1" customWidth="1"/>
    <col min="70" max="70" width="10.28125" style="2" hidden="1" customWidth="1"/>
    <col min="71" max="71" width="6.8515625" style="2" hidden="1" customWidth="1"/>
    <col min="72" max="72" width="8.421875" style="2" hidden="1" customWidth="1"/>
    <col min="73" max="73" width="8.28125" style="2" hidden="1" customWidth="1"/>
    <col min="74" max="75" width="7.28125" style="2" hidden="1" customWidth="1"/>
    <col min="76" max="76" width="9.7109375" style="2" hidden="1" customWidth="1"/>
    <col min="77" max="77" width="7.00390625" style="2" hidden="1" customWidth="1"/>
    <col min="78" max="78" width="10.28125" style="2" hidden="1" customWidth="1"/>
    <col min="79" max="79" width="8.28125" style="2" hidden="1" customWidth="1"/>
    <col min="80" max="80" width="7.57421875" style="2" hidden="1" customWidth="1"/>
    <col min="81" max="81" width="7.140625" style="2" hidden="1" customWidth="1"/>
    <col min="82" max="82" width="9.421875" style="2" hidden="1" customWidth="1"/>
    <col min="83" max="88" width="9.140625" style="2" hidden="1" customWidth="1"/>
    <col min="89" max="89" width="15.28125" style="2" hidden="1" customWidth="1"/>
    <col min="90" max="90" width="51.8515625" style="2" hidden="1" customWidth="1"/>
    <col min="91" max="91" width="8.7109375" style="2" hidden="1" customWidth="1"/>
    <col min="92" max="92" width="9.57421875" style="2" customWidth="1"/>
    <col min="93" max="93" width="9.7109375" style="2" customWidth="1"/>
    <col min="94" max="94" width="8.7109375" style="2" hidden="1" customWidth="1"/>
    <col min="95" max="95" width="9.7109375" style="2" customWidth="1"/>
    <col min="96" max="96" width="10.00390625" style="99" customWidth="1"/>
    <col min="97" max="97" width="8.7109375" style="2" hidden="1" customWidth="1"/>
    <col min="98" max="98" width="11.28125" style="2" customWidth="1"/>
    <col min="99" max="99" width="11.140625" style="2" customWidth="1"/>
    <col min="100" max="100" width="8.7109375" style="2" hidden="1" customWidth="1"/>
    <col min="101" max="101" width="10.421875" style="2" customWidth="1"/>
    <col min="102" max="102" width="10.7109375" style="99" customWidth="1"/>
    <col min="103" max="103" width="9.140625" style="49" customWidth="1"/>
    <col min="104" max="16384" width="9.140625" style="2" customWidth="1"/>
  </cols>
  <sheetData>
    <row r="1" spans="1:102" ht="27" customHeight="1" thickBot="1">
      <c r="A1" s="217" t="s">
        <v>132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</row>
    <row r="2" spans="1:102" ht="72.75" customHeight="1">
      <c r="A2" s="218" t="s">
        <v>0</v>
      </c>
      <c r="B2" s="220" t="s">
        <v>1</v>
      </c>
      <c r="C2" s="222" t="s">
        <v>133</v>
      </c>
      <c r="D2" s="222"/>
      <c r="E2" s="222"/>
      <c r="F2" s="222"/>
      <c r="G2" s="222"/>
      <c r="H2" s="222" t="s">
        <v>134</v>
      </c>
      <c r="I2" s="222"/>
      <c r="J2" s="222"/>
      <c r="K2" s="222"/>
      <c r="L2" s="223" t="s">
        <v>16</v>
      </c>
      <c r="M2" s="224"/>
      <c r="N2" s="224"/>
      <c r="O2" s="224"/>
      <c r="P2" s="224"/>
      <c r="Q2" s="224"/>
      <c r="R2" s="223" t="s">
        <v>17</v>
      </c>
      <c r="S2" s="224"/>
      <c r="T2" s="224"/>
      <c r="U2" s="224"/>
      <c r="V2" s="224"/>
      <c r="W2" s="224"/>
      <c r="X2" s="223" t="s">
        <v>18</v>
      </c>
      <c r="Y2" s="224"/>
      <c r="Z2" s="224"/>
      <c r="AA2" s="224"/>
      <c r="AB2" s="224"/>
      <c r="AC2" s="224"/>
      <c r="AD2" s="225" t="s">
        <v>31</v>
      </c>
      <c r="AE2" s="225"/>
      <c r="AF2" s="225"/>
      <c r="AG2" s="225"/>
      <c r="AH2" s="225"/>
      <c r="AI2" s="225"/>
      <c r="AJ2" s="226" t="s">
        <v>135</v>
      </c>
      <c r="AK2" s="227"/>
      <c r="AL2" s="227"/>
      <c r="AM2" s="227"/>
      <c r="AN2" s="227"/>
      <c r="AO2" s="215" t="s">
        <v>30</v>
      </c>
      <c r="AP2" s="216"/>
      <c r="AQ2" s="216"/>
      <c r="AR2" s="216"/>
      <c r="AS2" s="216"/>
      <c r="AT2" s="216"/>
      <c r="AU2" s="207" t="s">
        <v>19</v>
      </c>
      <c r="AV2" s="207"/>
      <c r="AW2" s="207"/>
      <c r="AX2" s="207"/>
      <c r="AY2" s="207"/>
      <c r="AZ2" s="207"/>
      <c r="BA2" s="207" t="s">
        <v>20</v>
      </c>
      <c r="BB2" s="207"/>
      <c r="BC2" s="207"/>
      <c r="BD2" s="207"/>
      <c r="BE2" s="207"/>
      <c r="BF2" s="207"/>
      <c r="BG2" s="207" t="s">
        <v>21</v>
      </c>
      <c r="BH2" s="207"/>
      <c r="BI2" s="207"/>
      <c r="BJ2" s="207"/>
      <c r="BK2" s="207"/>
      <c r="BL2" s="207"/>
      <c r="BM2" s="207" t="s">
        <v>22</v>
      </c>
      <c r="BN2" s="207"/>
      <c r="BO2" s="207"/>
      <c r="BP2" s="207"/>
      <c r="BQ2" s="207"/>
      <c r="BR2" s="207"/>
      <c r="BS2" s="207" t="s">
        <v>23</v>
      </c>
      <c r="BT2" s="207"/>
      <c r="BU2" s="207"/>
      <c r="BV2" s="207"/>
      <c r="BW2" s="207"/>
      <c r="BX2" s="207"/>
      <c r="BY2" s="207" t="s">
        <v>24</v>
      </c>
      <c r="BZ2" s="207"/>
      <c r="CA2" s="207"/>
      <c r="CB2" s="207"/>
      <c r="CC2" s="207"/>
      <c r="CD2" s="207"/>
      <c r="CE2" s="207" t="s">
        <v>25</v>
      </c>
      <c r="CF2" s="207"/>
      <c r="CG2" s="207"/>
      <c r="CH2" s="207"/>
      <c r="CI2" s="207"/>
      <c r="CJ2" s="207"/>
      <c r="CK2" s="208" t="s">
        <v>26</v>
      </c>
      <c r="CL2" s="208" t="s">
        <v>27</v>
      </c>
      <c r="CM2" s="210" t="s">
        <v>28</v>
      </c>
      <c r="CN2" s="211"/>
      <c r="CO2" s="211"/>
      <c r="CP2" s="211"/>
      <c r="CQ2" s="211"/>
      <c r="CR2" s="211"/>
      <c r="CS2" s="212" t="s">
        <v>29</v>
      </c>
      <c r="CT2" s="213"/>
      <c r="CU2" s="213"/>
      <c r="CV2" s="213"/>
      <c r="CW2" s="213"/>
      <c r="CX2" s="214"/>
    </row>
    <row r="3" spans="1:102" ht="26.25" customHeight="1">
      <c r="A3" s="219"/>
      <c r="B3" s="221"/>
      <c r="C3" s="163" t="s">
        <v>59</v>
      </c>
      <c r="D3" s="134" t="s">
        <v>3</v>
      </c>
      <c r="E3" s="134" t="s">
        <v>33</v>
      </c>
      <c r="F3" s="134" t="s">
        <v>11</v>
      </c>
      <c r="G3" s="45" t="s">
        <v>10</v>
      </c>
      <c r="H3" s="163" t="s">
        <v>59</v>
      </c>
      <c r="I3" s="164" t="s">
        <v>3</v>
      </c>
      <c r="J3" s="134" t="s">
        <v>33</v>
      </c>
      <c r="K3" s="45" t="s">
        <v>12</v>
      </c>
      <c r="L3" s="164" t="s">
        <v>4</v>
      </c>
      <c r="M3" s="164" t="s">
        <v>2</v>
      </c>
      <c r="N3" s="164" t="s">
        <v>3</v>
      </c>
      <c r="O3" s="164" t="s">
        <v>14</v>
      </c>
      <c r="P3" s="164" t="s">
        <v>15</v>
      </c>
      <c r="Q3" s="164" t="s">
        <v>12</v>
      </c>
      <c r="R3" s="164" t="s">
        <v>4</v>
      </c>
      <c r="S3" s="164" t="s">
        <v>2</v>
      </c>
      <c r="T3" s="164" t="s">
        <v>3</v>
      </c>
      <c r="U3" s="164" t="s">
        <v>14</v>
      </c>
      <c r="V3" s="164" t="s">
        <v>15</v>
      </c>
      <c r="W3" s="164" t="s">
        <v>12</v>
      </c>
      <c r="X3" s="164" t="s">
        <v>4</v>
      </c>
      <c r="Y3" s="164" t="s">
        <v>2</v>
      </c>
      <c r="Z3" s="164" t="s">
        <v>3</v>
      </c>
      <c r="AA3" s="164" t="s">
        <v>14</v>
      </c>
      <c r="AB3" s="164" t="s">
        <v>15</v>
      </c>
      <c r="AC3" s="164" t="s">
        <v>12</v>
      </c>
      <c r="AD3" s="164" t="s">
        <v>4</v>
      </c>
      <c r="AE3" s="164" t="s">
        <v>2</v>
      </c>
      <c r="AF3" s="164" t="s">
        <v>3</v>
      </c>
      <c r="AG3" s="164" t="s">
        <v>14</v>
      </c>
      <c r="AH3" s="164" t="s">
        <v>15</v>
      </c>
      <c r="AI3" s="164" t="s">
        <v>12</v>
      </c>
      <c r="AJ3" s="164" t="s">
        <v>4</v>
      </c>
      <c r="AK3" s="163" t="s">
        <v>59</v>
      </c>
      <c r="AL3" s="164" t="s">
        <v>3</v>
      </c>
      <c r="AM3" s="134" t="s">
        <v>33</v>
      </c>
      <c r="AN3" s="45" t="s">
        <v>12</v>
      </c>
      <c r="AO3" s="28" t="s">
        <v>4</v>
      </c>
      <c r="AP3" s="28" t="s">
        <v>2</v>
      </c>
      <c r="AQ3" s="28" t="s">
        <v>3</v>
      </c>
      <c r="AR3" s="28" t="s">
        <v>14</v>
      </c>
      <c r="AS3" s="28" t="s">
        <v>15</v>
      </c>
      <c r="AT3" s="28" t="s">
        <v>12</v>
      </c>
      <c r="AU3" s="29" t="s">
        <v>4</v>
      </c>
      <c r="AV3" s="29" t="s">
        <v>2</v>
      </c>
      <c r="AW3" s="29" t="s">
        <v>3</v>
      </c>
      <c r="AX3" s="29" t="s">
        <v>14</v>
      </c>
      <c r="AY3" s="29" t="s">
        <v>15</v>
      </c>
      <c r="AZ3" s="29" t="s">
        <v>12</v>
      </c>
      <c r="BA3" s="29" t="s">
        <v>4</v>
      </c>
      <c r="BB3" s="29" t="s">
        <v>2</v>
      </c>
      <c r="BC3" s="29" t="s">
        <v>3</v>
      </c>
      <c r="BD3" s="29" t="s">
        <v>14</v>
      </c>
      <c r="BE3" s="29" t="s">
        <v>15</v>
      </c>
      <c r="BF3" s="29" t="s">
        <v>12</v>
      </c>
      <c r="BG3" s="29" t="s">
        <v>4</v>
      </c>
      <c r="BH3" s="29" t="s">
        <v>2</v>
      </c>
      <c r="BI3" s="29" t="s">
        <v>3</v>
      </c>
      <c r="BJ3" s="29" t="s">
        <v>14</v>
      </c>
      <c r="BK3" s="29" t="s">
        <v>15</v>
      </c>
      <c r="BL3" s="29" t="s">
        <v>12</v>
      </c>
      <c r="BM3" s="29" t="s">
        <v>4</v>
      </c>
      <c r="BN3" s="29" t="s">
        <v>2</v>
      </c>
      <c r="BO3" s="29" t="s">
        <v>3</v>
      </c>
      <c r="BP3" s="29" t="s">
        <v>14</v>
      </c>
      <c r="BQ3" s="29" t="s">
        <v>15</v>
      </c>
      <c r="BR3" s="29" t="s">
        <v>12</v>
      </c>
      <c r="BS3" s="29" t="s">
        <v>4</v>
      </c>
      <c r="BT3" s="29" t="s">
        <v>2</v>
      </c>
      <c r="BU3" s="29" t="s">
        <v>3</v>
      </c>
      <c r="BV3" s="29" t="s">
        <v>14</v>
      </c>
      <c r="BW3" s="29" t="s">
        <v>15</v>
      </c>
      <c r="BX3" s="29" t="s">
        <v>12</v>
      </c>
      <c r="BY3" s="29" t="s">
        <v>4</v>
      </c>
      <c r="BZ3" s="29" t="s">
        <v>2</v>
      </c>
      <c r="CA3" s="29" t="s">
        <v>3</v>
      </c>
      <c r="CB3" s="29" t="s">
        <v>14</v>
      </c>
      <c r="CC3" s="29" t="s">
        <v>15</v>
      </c>
      <c r="CD3" s="29" t="s">
        <v>12</v>
      </c>
      <c r="CE3" s="29" t="s">
        <v>4</v>
      </c>
      <c r="CF3" s="29" t="s">
        <v>2</v>
      </c>
      <c r="CG3" s="29" t="s">
        <v>3</v>
      </c>
      <c r="CH3" s="29" t="s">
        <v>14</v>
      </c>
      <c r="CI3" s="29" t="s">
        <v>15</v>
      </c>
      <c r="CJ3" s="29" t="s">
        <v>12</v>
      </c>
      <c r="CK3" s="209"/>
      <c r="CL3" s="209"/>
      <c r="CM3" s="28" t="s">
        <v>4</v>
      </c>
      <c r="CN3" s="47" t="s">
        <v>59</v>
      </c>
      <c r="CO3" s="28" t="s">
        <v>3</v>
      </c>
      <c r="CP3" s="28" t="s">
        <v>14</v>
      </c>
      <c r="CQ3" s="27" t="s">
        <v>33</v>
      </c>
      <c r="CR3" s="96" t="s">
        <v>12</v>
      </c>
      <c r="CS3" s="28" t="s">
        <v>4</v>
      </c>
      <c r="CT3" s="47" t="s">
        <v>59</v>
      </c>
      <c r="CU3" s="28" t="s">
        <v>3</v>
      </c>
      <c r="CV3" s="28" t="s">
        <v>14</v>
      </c>
      <c r="CW3" s="27" t="s">
        <v>33</v>
      </c>
      <c r="CX3" s="101" t="s">
        <v>12</v>
      </c>
    </row>
    <row r="4" spans="1:162" ht="40.5">
      <c r="A4" s="21"/>
      <c r="B4" s="7" t="s">
        <v>9</v>
      </c>
      <c r="C4" s="135">
        <f>C5+C10+C16+C18+C21+C43+C29+C26+C51</f>
        <v>1452.2968299999998</v>
      </c>
      <c r="D4" s="135">
        <f>D5+D10+D16+D18+D21+D43+D29+D26+D51</f>
        <v>1216.23787</v>
      </c>
      <c r="E4" s="135">
        <f>E5+E10+E16+E18+E21+E43+E29+E26+E51</f>
        <v>47041.39008</v>
      </c>
      <c r="F4" s="135" t="e">
        <f>F5+F10+F16+F18+F21+F26+F29</f>
        <v>#REF!</v>
      </c>
      <c r="G4" s="151">
        <f>E4+C4+D4</f>
        <v>49709.924779999994</v>
      </c>
      <c r="H4" s="135">
        <f>H5+H10+H16+H18+H21+H26+H29+H43+H51</f>
        <v>2789.1860100000004</v>
      </c>
      <c r="I4" s="135">
        <f>I5+I10+I16+I18+I21+I26+I29+I43+I51</f>
        <v>1728.5239</v>
      </c>
      <c r="J4" s="135">
        <f>J5+J10+J16+J18+J21+J26+J29+J43+J51</f>
        <v>49348.98237</v>
      </c>
      <c r="K4" s="150">
        <f>SUM(H4:J4)</f>
        <v>53866.692279999996</v>
      </c>
      <c r="L4" s="135" t="e">
        <f aca="true" t="shared" si="0" ref="L4:AJ4">L5+L10+L16+L18+L21+L26+L29</f>
        <v>#REF!</v>
      </c>
      <c r="M4" s="135" t="e">
        <f t="shared" si="0"/>
        <v>#REF!</v>
      </c>
      <c r="N4" s="135" t="e">
        <f t="shared" si="0"/>
        <v>#REF!</v>
      </c>
      <c r="O4" s="135" t="e">
        <f t="shared" si="0"/>
        <v>#REF!</v>
      </c>
      <c r="P4" s="135" t="e">
        <f t="shared" si="0"/>
        <v>#REF!</v>
      </c>
      <c r="Q4" s="135" t="e">
        <f t="shared" si="0"/>
        <v>#REF!</v>
      </c>
      <c r="R4" s="135" t="e">
        <f t="shared" si="0"/>
        <v>#REF!</v>
      </c>
      <c r="S4" s="135" t="e">
        <f t="shared" si="0"/>
        <v>#REF!</v>
      </c>
      <c r="T4" s="135" t="e">
        <f t="shared" si="0"/>
        <v>#REF!</v>
      </c>
      <c r="U4" s="135" t="e">
        <f t="shared" si="0"/>
        <v>#REF!</v>
      </c>
      <c r="V4" s="135" t="e">
        <f t="shared" si="0"/>
        <v>#REF!</v>
      </c>
      <c r="W4" s="135" t="e">
        <f t="shared" si="0"/>
        <v>#REF!</v>
      </c>
      <c r="X4" s="135" t="e">
        <f t="shared" si="0"/>
        <v>#REF!</v>
      </c>
      <c r="Y4" s="135" t="e">
        <f t="shared" si="0"/>
        <v>#REF!</v>
      </c>
      <c r="Z4" s="135" t="e">
        <f t="shared" si="0"/>
        <v>#REF!</v>
      </c>
      <c r="AA4" s="135" t="e">
        <f t="shared" si="0"/>
        <v>#REF!</v>
      </c>
      <c r="AB4" s="135" t="e">
        <f t="shared" si="0"/>
        <v>#REF!</v>
      </c>
      <c r="AC4" s="135" t="e">
        <f t="shared" si="0"/>
        <v>#REF!</v>
      </c>
      <c r="AD4" s="135" t="e">
        <f t="shared" si="0"/>
        <v>#REF!</v>
      </c>
      <c r="AE4" s="135" t="e">
        <f t="shared" si="0"/>
        <v>#REF!</v>
      </c>
      <c r="AF4" s="135" t="e">
        <f t="shared" si="0"/>
        <v>#REF!</v>
      </c>
      <c r="AG4" s="135" t="e">
        <f t="shared" si="0"/>
        <v>#REF!</v>
      </c>
      <c r="AH4" s="135" t="e">
        <f t="shared" si="0"/>
        <v>#REF!</v>
      </c>
      <c r="AI4" s="135" t="e">
        <f t="shared" si="0"/>
        <v>#REF!</v>
      </c>
      <c r="AJ4" s="135" t="e">
        <f t="shared" si="0"/>
        <v>#REF!</v>
      </c>
      <c r="AK4" s="135">
        <f>AK5+AK10+AK16+AK18+AK21+AK26+AK29+AK43+AK51</f>
        <v>417.79778999999996</v>
      </c>
      <c r="AL4" s="135">
        <f>AL5+AL10+AL16+AL18+AL21+AL26+AL29+AL43+AL51</f>
        <v>202.706</v>
      </c>
      <c r="AM4" s="135">
        <f>AM5+AM10+AM16+AM18+AM21+AM26+AM29+AM43+AM51</f>
        <v>9431.88782</v>
      </c>
      <c r="AN4" s="150">
        <f>AM4+AL4+AK4</f>
        <v>10052.39161</v>
      </c>
      <c r="AO4" s="8" t="e">
        <f aca="true" t="shared" si="1" ref="AO4:BT4">AO5+AO10+AO16+AO18+AO21+AO26+AO29</f>
        <v>#REF!</v>
      </c>
      <c r="AP4" s="8" t="e">
        <f t="shared" si="1"/>
        <v>#REF!</v>
      </c>
      <c r="AQ4" s="8" t="e">
        <f t="shared" si="1"/>
        <v>#REF!</v>
      </c>
      <c r="AR4" s="8" t="e">
        <f t="shared" si="1"/>
        <v>#REF!</v>
      </c>
      <c r="AS4" s="8" t="e">
        <f t="shared" si="1"/>
        <v>#REF!</v>
      </c>
      <c r="AT4" s="8" t="e">
        <f t="shared" si="1"/>
        <v>#REF!</v>
      </c>
      <c r="AU4" s="8" t="e">
        <f t="shared" si="1"/>
        <v>#REF!</v>
      </c>
      <c r="AV4" s="8" t="e">
        <f t="shared" si="1"/>
        <v>#REF!</v>
      </c>
      <c r="AW4" s="8" t="e">
        <f t="shared" si="1"/>
        <v>#REF!</v>
      </c>
      <c r="AX4" s="8" t="e">
        <f t="shared" si="1"/>
        <v>#REF!</v>
      </c>
      <c r="AY4" s="8" t="e">
        <f t="shared" si="1"/>
        <v>#REF!</v>
      </c>
      <c r="AZ4" s="8" t="e">
        <f t="shared" si="1"/>
        <v>#REF!</v>
      </c>
      <c r="BA4" s="8" t="e">
        <f t="shared" si="1"/>
        <v>#REF!</v>
      </c>
      <c r="BB4" s="8" t="e">
        <f t="shared" si="1"/>
        <v>#REF!</v>
      </c>
      <c r="BC4" s="8" t="e">
        <f t="shared" si="1"/>
        <v>#REF!</v>
      </c>
      <c r="BD4" s="8" t="e">
        <f t="shared" si="1"/>
        <v>#REF!</v>
      </c>
      <c r="BE4" s="8" t="e">
        <f t="shared" si="1"/>
        <v>#REF!</v>
      </c>
      <c r="BF4" s="8" t="e">
        <f t="shared" si="1"/>
        <v>#REF!</v>
      </c>
      <c r="BG4" s="8" t="e">
        <f t="shared" si="1"/>
        <v>#REF!</v>
      </c>
      <c r="BH4" s="8" t="e">
        <f t="shared" si="1"/>
        <v>#REF!</v>
      </c>
      <c r="BI4" s="8" t="e">
        <f t="shared" si="1"/>
        <v>#REF!</v>
      </c>
      <c r="BJ4" s="8" t="e">
        <f t="shared" si="1"/>
        <v>#REF!</v>
      </c>
      <c r="BK4" s="8" t="e">
        <f t="shared" si="1"/>
        <v>#REF!</v>
      </c>
      <c r="BL4" s="8" t="e">
        <f t="shared" si="1"/>
        <v>#REF!</v>
      </c>
      <c r="BM4" s="8" t="e">
        <f t="shared" si="1"/>
        <v>#REF!</v>
      </c>
      <c r="BN4" s="8" t="e">
        <f t="shared" si="1"/>
        <v>#REF!</v>
      </c>
      <c r="BO4" s="8" t="e">
        <f t="shared" si="1"/>
        <v>#REF!</v>
      </c>
      <c r="BP4" s="8" t="e">
        <f t="shared" si="1"/>
        <v>#REF!</v>
      </c>
      <c r="BQ4" s="8" t="e">
        <f t="shared" si="1"/>
        <v>#REF!</v>
      </c>
      <c r="BR4" s="8" t="e">
        <f t="shared" si="1"/>
        <v>#REF!</v>
      </c>
      <c r="BS4" s="8" t="e">
        <f t="shared" si="1"/>
        <v>#REF!</v>
      </c>
      <c r="BT4" s="8" t="e">
        <f t="shared" si="1"/>
        <v>#REF!</v>
      </c>
      <c r="BU4" s="8" t="e">
        <f aca="true" t="shared" si="2" ref="BU4:CM4">BU5+BU10+BU16+BU18+BU21+BU26+BU29</f>
        <v>#REF!</v>
      </c>
      <c r="BV4" s="8" t="e">
        <f t="shared" si="2"/>
        <v>#REF!</v>
      </c>
      <c r="BW4" s="8" t="e">
        <f t="shared" si="2"/>
        <v>#REF!</v>
      </c>
      <c r="BX4" s="8" t="e">
        <f t="shared" si="2"/>
        <v>#REF!</v>
      </c>
      <c r="BY4" s="8" t="e">
        <f t="shared" si="2"/>
        <v>#REF!</v>
      </c>
      <c r="BZ4" s="8" t="e">
        <f t="shared" si="2"/>
        <v>#REF!</v>
      </c>
      <c r="CA4" s="8" t="e">
        <f t="shared" si="2"/>
        <v>#REF!</v>
      </c>
      <c r="CB4" s="8" t="e">
        <f t="shared" si="2"/>
        <v>#REF!</v>
      </c>
      <c r="CC4" s="8" t="e">
        <f t="shared" si="2"/>
        <v>#REF!</v>
      </c>
      <c r="CD4" s="8" t="e">
        <f t="shared" si="2"/>
        <v>#REF!</v>
      </c>
      <c r="CE4" s="8" t="e">
        <f t="shared" si="2"/>
        <v>#REF!</v>
      </c>
      <c r="CF4" s="8" t="e">
        <f t="shared" si="2"/>
        <v>#REF!</v>
      </c>
      <c r="CG4" s="8" t="e">
        <f t="shared" si="2"/>
        <v>#REF!</v>
      </c>
      <c r="CH4" s="8" t="e">
        <f t="shared" si="2"/>
        <v>#REF!</v>
      </c>
      <c r="CI4" s="8" t="e">
        <f t="shared" si="2"/>
        <v>#REF!</v>
      </c>
      <c r="CJ4" s="8" t="e">
        <f t="shared" si="2"/>
        <v>#REF!</v>
      </c>
      <c r="CK4" s="8" t="e">
        <f t="shared" si="2"/>
        <v>#REF!</v>
      </c>
      <c r="CL4" s="8" t="e">
        <f t="shared" si="2"/>
        <v>#REF!</v>
      </c>
      <c r="CM4" s="8" t="e">
        <f t="shared" si="2"/>
        <v>#REF!</v>
      </c>
      <c r="CN4" s="8" t="e">
        <f>CN5+CN10+CN16+CN18+CN21+CN26+CN29+CN43+CN51</f>
        <v>#DIV/0!</v>
      </c>
      <c r="CO4" s="8" t="e">
        <f>CO5+CO10+CO16+CO18+CO21+CO26+CO29+CO43+CO51</f>
        <v>#DIV/0!</v>
      </c>
      <c r="CP4" s="8" t="e">
        <f>CP5+CP10+CP16+CP18+CP21+CP26+CP29+CP43+CP51</f>
        <v>#REF!</v>
      </c>
      <c r="CQ4" s="8" t="e">
        <f>CQ5+CQ10+CQ16+CQ18+CQ21+CQ26+CQ29+CQ43+CQ51</f>
        <v>#DIV/0!</v>
      </c>
      <c r="CR4" s="19">
        <f>AN4/K4*100</f>
        <v>18.661609214368493</v>
      </c>
      <c r="CS4" s="8" t="e">
        <f>CS5+CS10+CS16+CS18+CS21+CS26+CS29</f>
        <v>#REF!</v>
      </c>
      <c r="CT4" s="8">
        <f>AK4/E4*100</f>
        <v>0.8881493282606668</v>
      </c>
      <c r="CU4" s="8">
        <f aca="true" t="shared" si="3" ref="CU4:CU43">AL4/C4*100</f>
        <v>13.957614987013367</v>
      </c>
      <c r="CV4" s="8" t="e">
        <f>CV5+CV10+CV16+CV18+CV21+CV26+CV29</f>
        <v>#REF!</v>
      </c>
      <c r="CW4" s="8">
        <f aca="true" t="shared" si="4" ref="CW4:CW43">AM4/E4*100</f>
        <v>20.050189426715175</v>
      </c>
      <c r="CX4" s="18">
        <f aca="true" t="shared" si="5" ref="CX4:CX43">AN4/G4*100</f>
        <v>20.22210183276001</v>
      </c>
      <c r="FF4" s="4"/>
    </row>
    <row r="5" spans="1:103" s="94" customFormat="1" ht="88.5" customHeight="1">
      <c r="A5" s="31" t="s">
        <v>5</v>
      </c>
      <c r="B5" s="32" t="s">
        <v>71</v>
      </c>
      <c r="C5" s="136">
        <f aca="true" t="shared" si="6" ref="C5:AN5">SUM(C6:C9)</f>
        <v>22.81</v>
      </c>
      <c r="D5" s="136">
        <f t="shared" si="6"/>
        <v>0</v>
      </c>
      <c r="E5" s="136">
        <f t="shared" si="6"/>
        <v>5.7</v>
      </c>
      <c r="F5" s="136">
        <f t="shared" si="6"/>
        <v>0</v>
      </c>
      <c r="G5" s="151">
        <f t="shared" si="6"/>
        <v>28.509999999999998</v>
      </c>
      <c r="H5" s="136">
        <f t="shared" si="6"/>
        <v>23.66</v>
      </c>
      <c r="I5" s="136">
        <f t="shared" si="6"/>
        <v>0</v>
      </c>
      <c r="J5" s="136">
        <f t="shared" si="6"/>
        <v>5.915</v>
      </c>
      <c r="K5" s="151">
        <f t="shared" si="6"/>
        <v>29.575</v>
      </c>
      <c r="L5" s="136">
        <f t="shared" si="6"/>
        <v>0</v>
      </c>
      <c r="M5" s="136">
        <f t="shared" si="6"/>
        <v>0</v>
      </c>
      <c r="N5" s="136">
        <f t="shared" si="6"/>
        <v>0</v>
      </c>
      <c r="O5" s="136">
        <f t="shared" si="6"/>
        <v>0</v>
      </c>
      <c r="P5" s="136">
        <f t="shared" si="6"/>
        <v>0</v>
      </c>
      <c r="Q5" s="136">
        <f t="shared" si="6"/>
        <v>0</v>
      </c>
      <c r="R5" s="136">
        <f t="shared" si="6"/>
        <v>0</v>
      </c>
      <c r="S5" s="136">
        <f t="shared" si="6"/>
        <v>0</v>
      </c>
      <c r="T5" s="136">
        <f t="shared" si="6"/>
        <v>0</v>
      </c>
      <c r="U5" s="136">
        <f t="shared" si="6"/>
        <v>0</v>
      </c>
      <c r="V5" s="136">
        <f t="shared" si="6"/>
        <v>0</v>
      </c>
      <c r="W5" s="136">
        <f t="shared" si="6"/>
        <v>0</v>
      </c>
      <c r="X5" s="136">
        <f t="shared" si="6"/>
        <v>0</v>
      </c>
      <c r="Y5" s="136">
        <f t="shared" si="6"/>
        <v>0</v>
      </c>
      <c r="Z5" s="136">
        <f t="shared" si="6"/>
        <v>0</v>
      </c>
      <c r="AA5" s="136">
        <f t="shared" si="6"/>
        <v>0</v>
      </c>
      <c r="AB5" s="136">
        <f t="shared" si="6"/>
        <v>0</v>
      </c>
      <c r="AC5" s="136">
        <f t="shared" si="6"/>
        <v>0</v>
      </c>
      <c r="AD5" s="136">
        <f t="shared" si="6"/>
        <v>0</v>
      </c>
      <c r="AE5" s="136">
        <f t="shared" si="6"/>
        <v>0</v>
      </c>
      <c r="AF5" s="136">
        <f t="shared" si="6"/>
        <v>0</v>
      </c>
      <c r="AG5" s="136">
        <f t="shared" si="6"/>
        <v>0</v>
      </c>
      <c r="AH5" s="136">
        <f t="shared" si="6"/>
        <v>0</v>
      </c>
      <c r="AI5" s="136">
        <f t="shared" si="6"/>
        <v>0</v>
      </c>
      <c r="AJ5" s="136">
        <f t="shared" si="6"/>
        <v>0</v>
      </c>
      <c r="AK5" s="136">
        <f t="shared" si="6"/>
        <v>0</v>
      </c>
      <c r="AL5" s="136">
        <f t="shared" si="6"/>
        <v>0</v>
      </c>
      <c r="AM5" s="136">
        <f t="shared" si="6"/>
        <v>0</v>
      </c>
      <c r="AN5" s="151">
        <f t="shared" si="6"/>
        <v>0</v>
      </c>
      <c r="AO5" s="33" t="e">
        <f>#REF!</f>
        <v>#REF!</v>
      </c>
      <c r="AP5" s="33" t="e">
        <f>#REF!</f>
        <v>#REF!</v>
      </c>
      <c r="AQ5" s="33" t="e">
        <f>#REF!</f>
        <v>#REF!</v>
      </c>
      <c r="AR5" s="33" t="e">
        <f>#REF!</f>
        <v>#REF!</v>
      </c>
      <c r="AS5" s="33" t="e">
        <f>#REF!</f>
        <v>#REF!</v>
      </c>
      <c r="AT5" s="33" t="e">
        <f>#REF!</f>
        <v>#REF!</v>
      </c>
      <c r="AU5" s="33" t="e">
        <f>#REF!</f>
        <v>#REF!</v>
      </c>
      <c r="AV5" s="33" t="e">
        <f>#REF!</f>
        <v>#REF!</v>
      </c>
      <c r="AW5" s="33" t="e">
        <f>#REF!</f>
        <v>#REF!</v>
      </c>
      <c r="AX5" s="33" t="e">
        <f>#REF!</f>
        <v>#REF!</v>
      </c>
      <c r="AY5" s="33" t="e">
        <f>#REF!</f>
        <v>#REF!</v>
      </c>
      <c r="AZ5" s="33" t="e">
        <f>#REF!</f>
        <v>#REF!</v>
      </c>
      <c r="BA5" s="33" t="e">
        <f>#REF!</f>
        <v>#REF!</v>
      </c>
      <c r="BB5" s="33" t="e">
        <f>#REF!</f>
        <v>#REF!</v>
      </c>
      <c r="BC5" s="33" t="e">
        <f>#REF!</f>
        <v>#REF!</v>
      </c>
      <c r="BD5" s="33" t="e">
        <f>#REF!</f>
        <v>#REF!</v>
      </c>
      <c r="BE5" s="33" t="e">
        <f>#REF!</f>
        <v>#REF!</v>
      </c>
      <c r="BF5" s="33" t="e">
        <f>#REF!</f>
        <v>#REF!</v>
      </c>
      <c r="BG5" s="33" t="e">
        <f>#REF!</f>
        <v>#REF!</v>
      </c>
      <c r="BH5" s="33" t="e">
        <f>#REF!</f>
        <v>#REF!</v>
      </c>
      <c r="BI5" s="33" t="e">
        <f>#REF!</f>
        <v>#REF!</v>
      </c>
      <c r="BJ5" s="33" t="e">
        <f>#REF!</f>
        <v>#REF!</v>
      </c>
      <c r="BK5" s="33" t="e">
        <f>#REF!</f>
        <v>#REF!</v>
      </c>
      <c r="BL5" s="33" t="e">
        <f>#REF!</f>
        <v>#REF!</v>
      </c>
      <c r="BM5" s="33" t="e">
        <f>#REF!</f>
        <v>#REF!</v>
      </c>
      <c r="BN5" s="33" t="e">
        <f>#REF!</f>
        <v>#REF!</v>
      </c>
      <c r="BO5" s="33" t="e">
        <f>#REF!</f>
        <v>#REF!</v>
      </c>
      <c r="BP5" s="33" t="e">
        <f>#REF!</f>
        <v>#REF!</v>
      </c>
      <c r="BQ5" s="33" t="e">
        <f>#REF!</f>
        <v>#REF!</v>
      </c>
      <c r="BR5" s="33" t="e">
        <f>#REF!</f>
        <v>#REF!</v>
      </c>
      <c r="BS5" s="33" t="e">
        <f>#REF!</f>
        <v>#REF!</v>
      </c>
      <c r="BT5" s="33" t="e">
        <f>#REF!</f>
        <v>#REF!</v>
      </c>
      <c r="BU5" s="33" t="e">
        <f>#REF!</f>
        <v>#REF!</v>
      </c>
      <c r="BV5" s="33" t="e">
        <f>#REF!</f>
        <v>#REF!</v>
      </c>
      <c r="BW5" s="33" t="e">
        <f>#REF!</f>
        <v>#REF!</v>
      </c>
      <c r="BX5" s="33" t="e">
        <f>#REF!</f>
        <v>#REF!</v>
      </c>
      <c r="BY5" s="33" t="e">
        <f>#REF!</f>
        <v>#REF!</v>
      </c>
      <c r="BZ5" s="33" t="e">
        <f>#REF!</f>
        <v>#REF!</v>
      </c>
      <c r="CA5" s="33" t="e">
        <f>#REF!</f>
        <v>#REF!</v>
      </c>
      <c r="CB5" s="33" t="e">
        <f>#REF!</f>
        <v>#REF!</v>
      </c>
      <c r="CC5" s="33" t="e">
        <f>#REF!</f>
        <v>#REF!</v>
      </c>
      <c r="CD5" s="33" t="e">
        <f>#REF!</f>
        <v>#REF!</v>
      </c>
      <c r="CE5" s="33" t="e">
        <f>#REF!</f>
        <v>#REF!</v>
      </c>
      <c r="CF5" s="33" t="e">
        <f>#REF!</f>
        <v>#REF!</v>
      </c>
      <c r="CG5" s="33" t="e">
        <f>#REF!</f>
        <v>#REF!</v>
      </c>
      <c r="CH5" s="33" t="e">
        <f>#REF!</f>
        <v>#REF!</v>
      </c>
      <c r="CI5" s="33" t="e">
        <f>#REF!</f>
        <v>#REF!</v>
      </c>
      <c r="CJ5" s="33" t="e">
        <f>#REF!</f>
        <v>#REF!</v>
      </c>
      <c r="CK5" s="33" t="e">
        <f>#REF!</f>
        <v>#REF!</v>
      </c>
      <c r="CL5" s="33" t="e">
        <f>#REF!</f>
        <v>#REF!</v>
      </c>
      <c r="CM5" s="33" t="e">
        <f>#REF!</f>
        <v>#REF!</v>
      </c>
      <c r="CN5" s="33">
        <f>CN6</f>
        <v>0</v>
      </c>
      <c r="CO5" s="33">
        <f>CO6</f>
        <v>0</v>
      </c>
      <c r="CP5" s="33" t="e">
        <f>CP6</f>
        <v>#REF!</v>
      </c>
      <c r="CQ5" s="33">
        <f>CQ6</f>
        <v>0</v>
      </c>
      <c r="CR5" s="19">
        <f aca="true" t="shared" si="7" ref="CR5:CR43">AN5/K5*100</f>
        <v>0</v>
      </c>
      <c r="CS5" s="33" t="e">
        <f>#REF!</f>
        <v>#REF!</v>
      </c>
      <c r="CT5" s="33">
        <f aca="true" t="shared" si="8" ref="CT5:CT43">AK5/E5*100</f>
        <v>0</v>
      </c>
      <c r="CU5" s="33">
        <f t="shared" si="3"/>
        <v>0</v>
      </c>
      <c r="CV5" s="33" t="e">
        <f>CV6</f>
        <v>#REF!</v>
      </c>
      <c r="CW5" s="33">
        <f t="shared" si="4"/>
        <v>0</v>
      </c>
      <c r="CX5" s="18">
        <f t="shared" si="5"/>
        <v>0</v>
      </c>
      <c r="CY5" s="93" t="s">
        <v>63</v>
      </c>
    </row>
    <row r="6" spans="1:103" s="5" customFormat="1" ht="75">
      <c r="A6" s="72" t="s">
        <v>37</v>
      </c>
      <c r="B6" s="73" t="s">
        <v>72</v>
      </c>
      <c r="C6" s="164">
        <v>22.81</v>
      </c>
      <c r="D6" s="164"/>
      <c r="E6" s="137">
        <v>5.7</v>
      </c>
      <c r="F6" s="169"/>
      <c r="G6" s="150">
        <f aca="true" t="shared" si="9" ref="G6:G13">SUM(C6:E6)</f>
        <v>28.509999999999998</v>
      </c>
      <c r="H6" s="137">
        <v>23.66</v>
      </c>
      <c r="I6" s="137">
        <v>0</v>
      </c>
      <c r="J6" s="137">
        <f>5.015+0.9</f>
        <v>5.915</v>
      </c>
      <c r="K6" s="150">
        <f>SUM(H6:J6)</f>
        <v>29.575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37">
        <v>0</v>
      </c>
      <c r="AL6" s="137">
        <v>0</v>
      </c>
      <c r="AM6" s="164">
        <v>0</v>
      </c>
      <c r="AN6" s="150">
        <f>AM6+AL6+AK6</f>
        <v>0</v>
      </c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8">
        <f aca="true" t="shared" si="10" ref="CN6:CN43">AK6/H6*100</f>
        <v>0</v>
      </c>
      <c r="CO6" s="8">
        <f aca="true" t="shared" si="11" ref="CO6:CO43">AL6/H6*100</f>
        <v>0</v>
      </c>
      <c r="CP6" s="8" t="e">
        <f>#REF!/I6*100</f>
        <v>#REF!</v>
      </c>
      <c r="CQ6" s="8">
        <f aca="true" t="shared" si="12" ref="CQ6:CQ43">AM6/J6*100</f>
        <v>0</v>
      </c>
      <c r="CR6" s="19">
        <f t="shared" si="7"/>
        <v>0</v>
      </c>
      <c r="CS6" s="30"/>
      <c r="CT6" s="8">
        <f t="shared" si="8"/>
        <v>0</v>
      </c>
      <c r="CU6" s="8">
        <f t="shared" si="3"/>
        <v>0</v>
      </c>
      <c r="CV6" s="8" t="e">
        <f>#REF!/D6*100</f>
        <v>#REF!</v>
      </c>
      <c r="CW6" s="8">
        <f t="shared" si="4"/>
        <v>0</v>
      </c>
      <c r="CX6" s="18">
        <f t="shared" si="5"/>
        <v>0</v>
      </c>
      <c r="CY6" s="48"/>
    </row>
    <row r="7" spans="1:103" s="71" customFormat="1" ht="60.75" customHeight="1" hidden="1">
      <c r="A7" s="74" t="s">
        <v>73</v>
      </c>
      <c r="B7" s="73" t="s">
        <v>75</v>
      </c>
      <c r="C7" s="165"/>
      <c r="D7" s="165"/>
      <c r="E7" s="138"/>
      <c r="F7" s="170"/>
      <c r="G7" s="150">
        <f t="shared" si="9"/>
        <v>0</v>
      </c>
      <c r="H7" s="138"/>
      <c r="I7" s="138"/>
      <c r="J7" s="138"/>
      <c r="K7" s="152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38"/>
      <c r="AL7" s="138"/>
      <c r="AM7" s="165"/>
      <c r="AN7" s="152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8" t="e">
        <f t="shared" si="10"/>
        <v>#DIV/0!</v>
      </c>
      <c r="CO7" s="8" t="e">
        <f t="shared" si="11"/>
        <v>#DIV/0!</v>
      </c>
      <c r="CP7" s="69"/>
      <c r="CQ7" s="8" t="e">
        <f t="shared" si="12"/>
        <v>#DIV/0!</v>
      </c>
      <c r="CR7" s="19" t="e">
        <f t="shared" si="7"/>
        <v>#DIV/0!</v>
      </c>
      <c r="CS7" s="68"/>
      <c r="CT7" s="8" t="e">
        <f t="shared" si="8"/>
        <v>#DIV/0!</v>
      </c>
      <c r="CU7" s="8" t="e">
        <f t="shared" si="3"/>
        <v>#DIV/0!</v>
      </c>
      <c r="CV7" s="69"/>
      <c r="CW7" s="8" t="e">
        <f t="shared" si="4"/>
        <v>#DIV/0!</v>
      </c>
      <c r="CX7" s="18" t="e">
        <f t="shared" si="5"/>
        <v>#DIV/0!</v>
      </c>
      <c r="CY7" s="70"/>
    </row>
    <row r="8" spans="1:103" s="71" customFormat="1" ht="30" hidden="1">
      <c r="A8" s="74" t="s">
        <v>74</v>
      </c>
      <c r="B8" s="73" t="s">
        <v>76</v>
      </c>
      <c r="C8" s="165"/>
      <c r="D8" s="165"/>
      <c r="E8" s="138"/>
      <c r="F8" s="170"/>
      <c r="G8" s="150">
        <f t="shared" si="9"/>
        <v>0</v>
      </c>
      <c r="H8" s="138"/>
      <c r="I8" s="138"/>
      <c r="J8" s="138"/>
      <c r="K8" s="15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38"/>
      <c r="AL8" s="138"/>
      <c r="AM8" s="165"/>
      <c r="AN8" s="152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 t="e">
        <f t="shared" si="10"/>
        <v>#DIV/0!</v>
      </c>
      <c r="CO8" s="8" t="e">
        <f t="shared" si="11"/>
        <v>#DIV/0!</v>
      </c>
      <c r="CP8" s="69"/>
      <c r="CQ8" s="8" t="e">
        <f t="shared" si="12"/>
        <v>#DIV/0!</v>
      </c>
      <c r="CR8" s="19" t="e">
        <f t="shared" si="7"/>
        <v>#DIV/0!</v>
      </c>
      <c r="CS8" s="68"/>
      <c r="CT8" s="8" t="e">
        <f t="shared" si="8"/>
        <v>#DIV/0!</v>
      </c>
      <c r="CU8" s="8" t="e">
        <f t="shared" si="3"/>
        <v>#DIV/0!</v>
      </c>
      <c r="CV8" s="69"/>
      <c r="CW8" s="8" t="e">
        <f t="shared" si="4"/>
        <v>#DIV/0!</v>
      </c>
      <c r="CX8" s="18" t="e">
        <f t="shared" si="5"/>
        <v>#DIV/0!</v>
      </c>
      <c r="CY8" s="70"/>
    </row>
    <row r="9" spans="1:103" s="71" customFormat="1" ht="78" customHeight="1" hidden="1">
      <c r="A9" s="74" t="s">
        <v>78</v>
      </c>
      <c r="B9" s="75" t="s">
        <v>77</v>
      </c>
      <c r="C9" s="165"/>
      <c r="D9" s="165"/>
      <c r="E9" s="138"/>
      <c r="F9" s="170"/>
      <c r="G9" s="150">
        <f t="shared" si="9"/>
        <v>0</v>
      </c>
      <c r="H9" s="138"/>
      <c r="I9" s="138"/>
      <c r="J9" s="138"/>
      <c r="K9" s="152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38"/>
      <c r="AL9" s="138"/>
      <c r="AM9" s="165"/>
      <c r="AN9" s="152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8" t="e">
        <f t="shared" si="10"/>
        <v>#DIV/0!</v>
      </c>
      <c r="CO9" s="8" t="e">
        <f t="shared" si="11"/>
        <v>#DIV/0!</v>
      </c>
      <c r="CP9" s="69"/>
      <c r="CQ9" s="8" t="e">
        <f t="shared" si="12"/>
        <v>#DIV/0!</v>
      </c>
      <c r="CR9" s="19" t="e">
        <f t="shared" si="7"/>
        <v>#DIV/0!</v>
      </c>
      <c r="CS9" s="68"/>
      <c r="CT9" s="8" t="e">
        <f t="shared" si="8"/>
        <v>#DIV/0!</v>
      </c>
      <c r="CU9" s="8" t="e">
        <f t="shared" si="3"/>
        <v>#DIV/0!</v>
      </c>
      <c r="CV9" s="69"/>
      <c r="CW9" s="8" t="e">
        <f t="shared" si="4"/>
        <v>#DIV/0!</v>
      </c>
      <c r="CX9" s="18" t="e">
        <f t="shared" si="5"/>
        <v>#DIV/0!</v>
      </c>
      <c r="CY9" s="70"/>
    </row>
    <row r="10" spans="1:103" s="94" customFormat="1" ht="57">
      <c r="A10" s="31" t="s">
        <v>6</v>
      </c>
      <c r="B10" s="32" t="s">
        <v>79</v>
      </c>
      <c r="C10" s="136">
        <f>SUM(C11:C14)</f>
        <v>0</v>
      </c>
      <c r="D10" s="136">
        <f>SUM(D11:D14)</f>
        <v>0</v>
      </c>
      <c r="E10" s="136">
        <f>SUM(E11:E14)</f>
        <v>0</v>
      </c>
      <c r="F10" s="136" t="e">
        <f>F11+F12+F13</f>
        <v>#REF!</v>
      </c>
      <c r="G10" s="151">
        <f t="shared" si="9"/>
        <v>0</v>
      </c>
      <c r="H10" s="136">
        <f>H11+H12+H13+H14+H15</f>
        <v>1461.22658</v>
      </c>
      <c r="I10" s="136">
        <f>I11+I12+I13+I14+I15</f>
        <v>460.19307000000003</v>
      </c>
      <c r="J10" s="136">
        <f>J11+J12+J13+J14+J15</f>
        <v>700</v>
      </c>
      <c r="K10" s="150">
        <f aca="true" t="shared" si="13" ref="K10:K15">SUM(H10:J10)</f>
        <v>2621.41965</v>
      </c>
      <c r="L10" s="136" t="e">
        <f aca="true" t="shared" si="14" ref="L10:AJ10">L11+L12+L13+L14</f>
        <v>#REF!</v>
      </c>
      <c r="M10" s="136" t="e">
        <f t="shared" si="14"/>
        <v>#REF!</v>
      </c>
      <c r="N10" s="136" t="e">
        <f t="shared" si="14"/>
        <v>#REF!</v>
      </c>
      <c r="O10" s="136" t="e">
        <f t="shared" si="14"/>
        <v>#REF!</v>
      </c>
      <c r="P10" s="136" t="e">
        <f t="shared" si="14"/>
        <v>#REF!</v>
      </c>
      <c r="Q10" s="136" t="e">
        <f t="shared" si="14"/>
        <v>#REF!</v>
      </c>
      <c r="R10" s="136" t="e">
        <f t="shared" si="14"/>
        <v>#REF!</v>
      </c>
      <c r="S10" s="136" t="e">
        <f t="shared" si="14"/>
        <v>#REF!</v>
      </c>
      <c r="T10" s="136" t="e">
        <f t="shared" si="14"/>
        <v>#REF!</v>
      </c>
      <c r="U10" s="136" t="e">
        <f t="shared" si="14"/>
        <v>#REF!</v>
      </c>
      <c r="V10" s="136" t="e">
        <f t="shared" si="14"/>
        <v>#REF!</v>
      </c>
      <c r="W10" s="136" t="e">
        <f t="shared" si="14"/>
        <v>#REF!</v>
      </c>
      <c r="X10" s="136" t="e">
        <f t="shared" si="14"/>
        <v>#REF!</v>
      </c>
      <c r="Y10" s="136" t="e">
        <f t="shared" si="14"/>
        <v>#REF!</v>
      </c>
      <c r="Z10" s="136" t="e">
        <f t="shared" si="14"/>
        <v>#REF!</v>
      </c>
      <c r="AA10" s="136" t="e">
        <f t="shared" si="14"/>
        <v>#REF!</v>
      </c>
      <c r="AB10" s="136" t="e">
        <f t="shared" si="14"/>
        <v>#REF!</v>
      </c>
      <c r="AC10" s="136" t="e">
        <f t="shared" si="14"/>
        <v>#REF!</v>
      </c>
      <c r="AD10" s="136" t="e">
        <f t="shared" si="14"/>
        <v>#REF!</v>
      </c>
      <c r="AE10" s="136" t="e">
        <f t="shared" si="14"/>
        <v>#REF!</v>
      </c>
      <c r="AF10" s="136" t="e">
        <f t="shared" si="14"/>
        <v>#REF!</v>
      </c>
      <c r="AG10" s="136" t="e">
        <f t="shared" si="14"/>
        <v>#REF!</v>
      </c>
      <c r="AH10" s="136" t="e">
        <f t="shared" si="14"/>
        <v>#REF!</v>
      </c>
      <c r="AI10" s="136" t="e">
        <f t="shared" si="14"/>
        <v>#REF!</v>
      </c>
      <c r="AJ10" s="136" t="e">
        <f t="shared" si="14"/>
        <v>#REF!</v>
      </c>
      <c r="AK10" s="136">
        <f>AK11+AK12+AK13+AK14+AK15</f>
        <v>0</v>
      </c>
      <c r="AL10" s="136">
        <f>AL11+AL12+AL13+AL14+AL15</f>
        <v>0</v>
      </c>
      <c r="AM10" s="136">
        <f>AM11+AM12+AM13+AM14+AM15</f>
        <v>72.40596</v>
      </c>
      <c r="AN10" s="150">
        <f aca="true" t="shared" si="15" ref="AN10:AN15">AK10+AL10+AM10</f>
        <v>72.40596</v>
      </c>
      <c r="AO10" s="33" t="e">
        <f aca="true" t="shared" si="16" ref="AO10:BT10">AO11+AO12+AO13+AO14</f>
        <v>#REF!</v>
      </c>
      <c r="AP10" s="33" t="e">
        <f t="shared" si="16"/>
        <v>#REF!</v>
      </c>
      <c r="AQ10" s="33" t="e">
        <f t="shared" si="16"/>
        <v>#REF!</v>
      </c>
      <c r="AR10" s="33" t="e">
        <f t="shared" si="16"/>
        <v>#REF!</v>
      </c>
      <c r="AS10" s="33" t="e">
        <f t="shared" si="16"/>
        <v>#REF!</v>
      </c>
      <c r="AT10" s="33" t="e">
        <f t="shared" si="16"/>
        <v>#REF!</v>
      </c>
      <c r="AU10" s="33" t="e">
        <f t="shared" si="16"/>
        <v>#REF!</v>
      </c>
      <c r="AV10" s="33" t="e">
        <f t="shared" si="16"/>
        <v>#REF!</v>
      </c>
      <c r="AW10" s="33" t="e">
        <f t="shared" si="16"/>
        <v>#REF!</v>
      </c>
      <c r="AX10" s="33" t="e">
        <f t="shared" si="16"/>
        <v>#REF!</v>
      </c>
      <c r="AY10" s="33" t="e">
        <f t="shared" si="16"/>
        <v>#REF!</v>
      </c>
      <c r="AZ10" s="33" t="e">
        <f t="shared" si="16"/>
        <v>#REF!</v>
      </c>
      <c r="BA10" s="33" t="e">
        <f t="shared" si="16"/>
        <v>#REF!</v>
      </c>
      <c r="BB10" s="33" t="e">
        <f t="shared" si="16"/>
        <v>#REF!</v>
      </c>
      <c r="BC10" s="33" t="e">
        <f t="shared" si="16"/>
        <v>#REF!</v>
      </c>
      <c r="BD10" s="33" t="e">
        <f t="shared" si="16"/>
        <v>#REF!</v>
      </c>
      <c r="BE10" s="33" t="e">
        <f t="shared" si="16"/>
        <v>#REF!</v>
      </c>
      <c r="BF10" s="33" t="e">
        <f t="shared" si="16"/>
        <v>#REF!</v>
      </c>
      <c r="BG10" s="33" t="e">
        <f t="shared" si="16"/>
        <v>#REF!</v>
      </c>
      <c r="BH10" s="33" t="e">
        <f t="shared" si="16"/>
        <v>#REF!</v>
      </c>
      <c r="BI10" s="33" t="e">
        <f t="shared" si="16"/>
        <v>#REF!</v>
      </c>
      <c r="BJ10" s="33" t="e">
        <f t="shared" si="16"/>
        <v>#REF!</v>
      </c>
      <c r="BK10" s="33" t="e">
        <f t="shared" si="16"/>
        <v>#REF!</v>
      </c>
      <c r="BL10" s="33" t="e">
        <f t="shared" si="16"/>
        <v>#REF!</v>
      </c>
      <c r="BM10" s="33" t="e">
        <f t="shared" si="16"/>
        <v>#REF!</v>
      </c>
      <c r="BN10" s="33" t="e">
        <f t="shared" si="16"/>
        <v>#REF!</v>
      </c>
      <c r="BO10" s="33" t="e">
        <f t="shared" si="16"/>
        <v>#REF!</v>
      </c>
      <c r="BP10" s="33" t="e">
        <f t="shared" si="16"/>
        <v>#REF!</v>
      </c>
      <c r="BQ10" s="33" t="e">
        <f t="shared" si="16"/>
        <v>#REF!</v>
      </c>
      <c r="BR10" s="33" t="e">
        <f t="shared" si="16"/>
        <v>#REF!</v>
      </c>
      <c r="BS10" s="33" t="e">
        <f t="shared" si="16"/>
        <v>#REF!</v>
      </c>
      <c r="BT10" s="33" t="e">
        <f t="shared" si="16"/>
        <v>#REF!</v>
      </c>
      <c r="BU10" s="33" t="e">
        <f aca="true" t="shared" si="17" ref="BU10:CM10">BU11+BU12+BU13+BU14</f>
        <v>#REF!</v>
      </c>
      <c r="BV10" s="33" t="e">
        <f t="shared" si="17"/>
        <v>#REF!</v>
      </c>
      <c r="BW10" s="33" t="e">
        <f t="shared" si="17"/>
        <v>#REF!</v>
      </c>
      <c r="BX10" s="33" t="e">
        <f t="shared" si="17"/>
        <v>#REF!</v>
      </c>
      <c r="BY10" s="33" t="e">
        <f t="shared" si="17"/>
        <v>#REF!</v>
      </c>
      <c r="BZ10" s="33" t="e">
        <f t="shared" si="17"/>
        <v>#REF!</v>
      </c>
      <c r="CA10" s="33" t="e">
        <f t="shared" si="17"/>
        <v>#REF!</v>
      </c>
      <c r="CB10" s="33" t="e">
        <f t="shared" si="17"/>
        <v>#REF!</v>
      </c>
      <c r="CC10" s="33" t="e">
        <f t="shared" si="17"/>
        <v>#REF!</v>
      </c>
      <c r="CD10" s="33" t="e">
        <f t="shared" si="17"/>
        <v>#REF!</v>
      </c>
      <c r="CE10" s="33" t="e">
        <f t="shared" si="17"/>
        <v>#REF!</v>
      </c>
      <c r="CF10" s="33" t="e">
        <f t="shared" si="17"/>
        <v>#REF!</v>
      </c>
      <c r="CG10" s="33" t="e">
        <f t="shared" si="17"/>
        <v>#REF!</v>
      </c>
      <c r="CH10" s="33" t="e">
        <f t="shared" si="17"/>
        <v>#REF!</v>
      </c>
      <c r="CI10" s="33" t="e">
        <f t="shared" si="17"/>
        <v>#REF!</v>
      </c>
      <c r="CJ10" s="33" t="e">
        <f t="shared" si="17"/>
        <v>#REF!</v>
      </c>
      <c r="CK10" s="33" t="e">
        <f t="shared" si="17"/>
        <v>#REF!</v>
      </c>
      <c r="CL10" s="33" t="e">
        <f t="shared" si="17"/>
        <v>#REF!</v>
      </c>
      <c r="CM10" s="33" t="e">
        <f t="shared" si="17"/>
        <v>#REF!</v>
      </c>
      <c r="CN10" s="33">
        <f>AK10/H10*100</f>
        <v>0</v>
      </c>
      <c r="CO10" s="33">
        <f t="shared" si="11"/>
        <v>0</v>
      </c>
      <c r="CP10" s="33" t="e">
        <f>CP11+CP12+CP13+CP14</f>
        <v>#REF!</v>
      </c>
      <c r="CQ10" s="33">
        <f t="shared" si="12"/>
        <v>10.34370857142857</v>
      </c>
      <c r="CR10" s="19">
        <f t="shared" si="7"/>
        <v>2.7620896181197083</v>
      </c>
      <c r="CS10" s="33" t="e">
        <f>CS11+CS12+CS13+CS14</f>
        <v>#REF!</v>
      </c>
      <c r="CT10" s="33" t="e">
        <f t="shared" si="8"/>
        <v>#DIV/0!</v>
      </c>
      <c r="CU10" s="33" t="e">
        <f t="shared" si="3"/>
        <v>#DIV/0!</v>
      </c>
      <c r="CV10" s="33" t="e">
        <f>CV11+CV12+CV13+CV14</f>
        <v>#REF!</v>
      </c>
      <c r="CW10" s="33" t="e">
        <f t="shared" si="4"/>
        <v>#DIV/0!</v>
      </c>
      <c r="CX10" s="18" t="e">
        <f t="shared" si="5"/>
        <v>#DIV/0!</v>
      </c>
      <c r="CY10" s="93" t="s">
        <v>64</v>
      </c>
    </row>
    <row r="11" spans="1:103" s="85" customFormat="1" ht="15">
      <c r="A11" s="86" t="s">
        <v>8</v>
      </c>
      <c r="B11" s="76" t="s">
        <v>80</v>
      </c>
      <c r="C11" s="139"/>
      <c r="D11" s="139"/>
      <c r="E11" s="139"/>
      <c r="F11" s="139">
        <v>1</v>
      </c>
      <c r="G11" s="153">
        <f t="shared" si="9"/>
        <v>0</v>
      </c>
      <c r="H11" s="139"/>
      <c r="I11" s="139"/>
      <c r="J11" s="139"/>
      <c r="K11" s="153">
        <f t="shared" si="13"/>
        <v>0</v>
      </c>
      <c r="L11" s="139" t="e">
        <f>#REF!+#REF!+#REF!</f>
        <v>#REF!</v>
      </c>
      <c r="M11" s="139" t="e">
        <f>#REF!+#REF!+#REF!</f>
        <v>#REF!</v>
      </c>
      <c r="N11" s="139" t="e">
        <f>#REF!+#REF!+#REF!</f>
        <v>#REF!</v>
      </c>
      <c r="O11" s="139" t="e">
        <f>#REF!+#REF!+#REF!</f>
        <v>#REF!</v>
      </c>
      <c r="P11" s="139" t="e">
        <f>#REF!+#REF!+#REF!</f>
        <v>#REF!</v>
      </c>
      <c r="Q11" s="139" t="e">
        <f>#REF!+#REF!+#REF!</f>
        <v>#REF!</v>
      </c>
      <c r="R11" s="139" t="e">
        <f>#REF!+#REF!+#REF!</f>
        <v>#REF!</v>
      </c>
      <c r="S11" s="139" t="e">
        <f>#REF!+#REF!+#REF!</f>
        <v>#REF!</v>
      </c>
      <c r="T11" s="139" t="e">
        <f>#REF!+#REF!+#REF!</f>
        <v>#REF!</v>
      </c>
      <c r="U11" s="139" t="e">
        <f>#REF!+#REF!+#REF!</f>
        <v>#REF!</v>
      </c>
      <c r="V11" s="139" t="e">
        <f>#REF!+#REF!+#REF!</f>
        <v>#REF!</v>
      </c>
      <c r="W11" s="139" t="e">
        <f>#REF!+#REF!+#REF!</f>
        <v>#REF!</v>
      </c>
      <c r="X11" s="139" t="e">
        <f>#REF!+#REF!+#REF!</f>
        <v>#REF!</v>
      </c>
      <c r="Y11" s="139" t="e">
        <f>#REF!+#REF!+#REF!</f>
        <v>#REF!</v>
      </c>
      <c r="Z11" s="139" t="e">
        <f>#REF!+#REF!+#REF!</f>
        <v>#REF!</v>
      </c>
      <c r="AA11" s="139" t="e">
        <f>#REF!+#REF!+#REF!</f>
        <v>#REF!</v>
      </c>
      <c r="AB11" s="139" t="e">
        <f>#REF!+#REF!+#REF!</f>
        <v>#REF!</v>
      </c>
      <c r="AC11" s="139" t="e">
        <f>#REF!+#REF!+#REF!</f>
        <v>#REF!</v>
      </c>
      <c r="AD11" s="139" t="e">
        <f>#REF!+#REF!+#REF!</f>
        <v>#REF!</v>
      </c>
      <c r="AE11" s="139" t="e">
        <f>#REF!+#REF!+#REF!</f>
        <v>#REF!</v>
      </c>
      <c r="AF11" s="139" t="e">
        <f>#REF!+#REF!+#REF!</f>
        <v>#REF!</v>
      </c>
      <c r="AG11" s="139" t="e">
        <f>#REF!+#REF!+#REF!</f>
        <v>#REF!</v>
      </c>
      <c r="AH11" s="139" t="e">
        <f>#REF!+#REF!+#REF!</f>
        <v>#REF!</v>
      </c>
      <c r="AI11" s="139" t="e">
        <f>#REF!+#REF!+#REF!</f>
        <v>#REF!</v>
      </c>
      <c r="AJ11" s="139" t="e">
        <f>#REF!+#REF!+#REF!</f>
        <v>#REF!</v>
      </c>
      <c r="AK11" s="139"/>
      <c r="AL11" s="139"/>
      <c r="AM11" s="139"/>
      <c r="AN11" s="150">
        <f t="shared" si="15"/>
        <v>0</v>
      </c>
      <c r="AO11" s="82" t="e">
        <f>#REF!+#REF!</f>
        <v>#REF!</v>
      </c>
      <c r="AP11" s="82" t="e">
        <f>#REF!+#REF!</f>
        <v>#REF!</v>
      </c>
      <c r="AQ11" s="82" t="e">
        <f>#REF!+#REF!</f>
        <v>#REF!</v>
      </c>
      <c r="AR11" s="82" t="e">
        <f>#REF!+#REF!</f>
        <v>#REF!</v>
      </c>
      <c r="AS11" s="82" t="e">
        <f>#REF!+#REF!</f>
        <v>#REF!</v>
      </c>
      <c r="AT11" s="82" t="e">
        <f>#REF!+#REF!</f>
        <v>#REF!</v>
      </c>
      <c r="AU11" s="82" t="e">
        <f>#REF!+#REF!</f>
        <v>#REF!</v>
      </c>
      <c r="AV11" s="82" t="e">
        <f>#REF!+#REF!</f>
        <v>#REF!</v>
      </c>
      <c r="AW11" s="82" t="e">
        <f>#REF!+#REF!</f>
        <v>#REF!</v>
      </c>
      <c r="AX11" s="82" t="e">
        <f>#REF!+#REF!</f>
        <v>#REF!</v>
      </c>
      <c r="AY11" s="82" t="e">
        <f>#REF!+#REF!</f>
        <v>#REF!</v>
      </c>
      <c r="AZ11" s="82" t="e">
        <f>#REF!+#REF!</f>
        <v>#REF!</v>
      </c>
      <c r="BA11" s="82" t="e">
        <f>#REF!+#REF!</f>
        <v>#REF!</v>
      </c>
      <c r="BB11" s="82" t="e">
        <f>#REF!+#REF!</f>
        <v>#REF!</v>
      </c>
      <c r="BC11" s="82" t="e">
        <f>#REF!+#REF!</f>
        <v>#REF!</v>
      </c>
      <c r="BD11" s="82" t="e">
        <f>#REF!+#REF!</f>
        <v>#REF!</v>
      </c>
      <c r="BE11" s="82" t="e">
        <f>#REF!+#REF!</f>
        <v>#REF!</v>
      </c>
      <c r="BF11" s="82" t="e">
        <f>#REF!+#REF!</f>
        <v>#REF!</v>
      </c>
      <c r="BG11" s="82" t="e">
        <f>#REF!+#REF!</f>
        <v>#REF!</v>
      </c>
      <c r="BH11" s="82" t="e">
        <f>#REF!+#REF!</f>
        <v>#REF!</v>
      </c>
      <c r="BI11" s="82" t="e">
        <f>#REF!+#REF!</f>
        <v>#REF!</v>
      </c>
      <c r="BJ11" s="82" t="e">
        <f>#REF!+#REF!</f>
        <v>#REF!</v>
      </c>
      <c r="BK11" s="82" t="e">
        <f>#REF!+#REF!</f>
        <v>#REF!</v>
      </c>
      <c r="BL11" s="82" t="e">
        <f>#REF!+#REF!</f>
        <v>#REF!</v>
      </c>
      <c r="BM11" s="82" t="e">
        <f>#REF!+#REF!</f>
        <v>#REF!</v>
      </c>
      <c r="BN11" s="82" t="e">
        <f>#REF!+#REF!</f>
        <v>#REF!</v>
      </c>
      <c r="BO11" s="82" t="e">
        <f>#REF!+#REF!</f>
        <v>#REF!</v>
      </c>
      <c r="BP11" s="82" t="e">
        <f>#REF!+#REF!</f>
        <v>#REF!</v>
      </c>
      <c r="BQ11" s="82" t="e">
        <f>#REF!+#REF!</f>
        <v>#REF!</v>
      </c>
      <c r="BR11" s="82" t="e">
        <f>#REF!+#REF!</f>
        <v>#REF!</v>
      </c>
      <c r="BS11" s="82" t="e">
        <f>#REF!+#REF!</f>
        <v>#REF!</v>
      </c>
      <c r="BT11" s="82" t="e">
        <f>#REF!+#REF!</f>
        <v>#REF!</v>
      </c>
      <c r="BU11" s="82" t="e">
        <f>#REF!+#REF!</f>
        <v>#REF!</v>
      </c>
      <c r="BV11" s="82" t="e">
        <f>#REF!+#REF!</f>
        <v>#REF!</v>
      </c>
      <c r="BW11" s="82" t="e">
        <f>#REF!+#REF!</f>
        <v>#REF!</v>
      </c>
      <c r="BX11" s="82" t="e">
        <f>#REF!+#REF!</f>
        <v>#REF!</v>
      </c>
      <c r="BY11" s="82" t="e">
        <f>#REF!+#REF!</f>
        <v>#REF!</v>
      </c>
      <c r="BZ11" s="82" t="e">
        <f>#REF!+#REF!</f>
        <v>#REF!</v>
      </c>
      <c r="CA11" s="82" t="e">
        <f>#REF!+#REF!</f>
        <v>#REF!</v>
      </c>
      <c r="CB11" s="82" t="e">
        <f>#REF!+#REF!</f>
        <v>#REF!</v>
      </c>
      <c r="CC11" s="82" t="e">
        <f>#REF!+#REF!</f>
        <v>#REF!</v>
      </c>
      <c r="CD11" s="82" t="e">
        <f>#REF!+#REF!</f>
        <v>#REF!</v>
      </c>
      <c r="CE11" s="82" t="e">
        <f>#REF!+#REF!</f>
        <v>#REF!</v>
      </c>
      <c r="CF11" s="82" t="e">
        <f>#REF!+#REF!</f>
        <v>#REF!</v>
      </c>
      <c r="CG11" s="82" t="e">
        <f>#REF!+#REF!</f>
        <v>#REF!</v>
      </c>
      <c r="CH11" s="82" t="e">
        <f>#REF!+#REF!</f>
        <v>#REF!</v>
      </c>
      <c r="CI11" s="82" t="e">
        <f>#REF!+#REF!</f>
        <v>#REF!</v>
      </c>
      <c r="CJ11" s="82" t="e">
        <f>#REF!+#REF!</f>
        <v>#REF!</v>
      </c>
      <c r="CK11" s="82" t="e">
        <f>#REF!+#REF!</f>
        <v>#REF!</v>
      </c>
      <c r="CL11" s="82" t="e">
        <f>#REF!+#REF!</f>
        <v>#REF!</v>
      </c>
      <c r="CM11" s="82" t="e">
        <f>#REF!+#REF!</f>
        <v>#REF!</v>
      </c>
      <c r="CN11" s="82" t="e">
        <f>AK11/H11*100</f>
        <v>#DIV/0!</v>
      </c>
      <c r="CO11" s="82" t="e">
        <f>AL11/H11*100</f>
        <v>#DIV/0!</v>
      </c>
      <c r="CP11" s="82" t="e">
        <f>#REF!</f>
        <v>#REF!</v>
      </c>
      <c r="CQ11" s="82" t="e">
        <f>AM11/J11*100</f>
        <v>#DIV/0!</v>
      </c>
      <c r="CR11" s="19" t="e">
        <f t="shared" si="7"/>
        <v>#DIV/0!</v>
      </c>
      <c r="CS11" s="82" t="e">
        <f>#REF!+#REF!</f>
        <v>#REF!</v>
      </c>
      <c r="CT11" s="8" t="e">
        <f>AK11/E11*100</f>
        <v>#DIV/0!</v>
      </c>
      <c r="CU11" s="8" t="e">
        <f>AL11/C11*100</f>
        <v>#DIV/0!</v>
      </c>
      <c r="CV11" s="82" t="e">
        <f>#REF!</f>
        <v>#REF!</v>
      </c>
      <c r="CW11" s="8" t="e">
        <f>AM11/E11*100</f>
        <v>#DIV/0!</v>
      </c>
      <c r="CX11" s="18" t="e">
        <f t="shared" si="5"/>
        <v>#DIV/0!</v>
      </c>
      <c r="CY11" s="84"/>
    </row>
    <row r="12" spans="1:103" s="85" customFormat="1" ht="15">
      <c r="A12" s="86" t="s">
        <v>13</v>
      </c>
      <c r="B12" s="77" t="s">
        <v>81</v>
      </c>
      <c r="C12" s="139"/>
      <c r="D12" s="139"/>
      <c r="E12" s="139"/>
      <c r="F12" s="139" t="e">
        <f>#REF!+#REF!</f>
        <v>#REF!</v>
      </c>
      <c r="G12" s="153">
        <f t="shared" si="9"/>
        <v>0</v>
      </c>
      <c r="H12" s="139">
        <v>19.48895</v>
      </c>
      <c r="I12" s="139"/>
      <c r="J12" s="139"/>
      <c r="K12" s="153">
        <f t="shared" si="13"/>
        <v>19.48895</v>
      </c>
      <c r="L12" s="139" t="e">
        <f>#REF!+#REF!</f>
        <v>#REF!</v>
      </c>
      <c r="M12" s="139" t="e">
        <f>#REF!+#REF!</f>
        <v>#REF!</v>
      </c>
      <c r="N12" s="139" t="e">
        <f>#REF!+#REF!</f>
        <v>#REF!</v>
      </c>
      <c r="O12" s="139" t="e">
        <f>#REF!+#REF!</f>
        <v>#REF!</v>
      </c>
      <c r="P12" s="139" t="e">
        <f>#REF!+#REF!</f>
        <v>#REF!</v>
      </c>
      <c r="Q12" s="139" t="e">
        <f>#REF!+#REF!</f>
        <v>#REF!</v>
      </c>
      <c r="R12" s="139" t="e">
        <f>#REF!+#REF!</f>
        <v>#REF!</v>
      </c>
      <c r="S12" s="139" t="e">
        <f>#REF!+#REF!</f>
        <v>#REF!</v>
      </c>
      <c r="T12" s="139" t="e">
        <f>#REF!+#REF!</f>
        <v>#REF!</v>
      </c>
      <c r="U12" s="139" t="e">
        <f>#REF!+#REF!</f>
        <v>#REF!</v>
      </c>
      <c r="V12" s="139" t="e">
        <f>#REF!+#REF!</f>
        <v>#REF!</v>
      </c>
      <c r="W12" s="139" t="e">
        <f>#REF!+#REF!</f>
        <v>#REF!</v>
      </c>
      <c r="X12" s="139" t="e">
        <f>#REF!+#REF!</f>
        <v>#REF!</v>
      </c>
      <c r="Y12" s="139" t="e">
        <f>#REF!+#REF!</f>
        <v>#REF!</v>
      </c>
      <c r="Z12" s="139" t="e">
        <f>#REF!+#REF!</f>
        <v>#REF!</v>
      </c>
      <c r="AA12" s="139" t="e">
        <f>#REF!+#REF!</f>
        <v>#REF!</v>
      </c>
      <c r="AB12" s="139" t="e">
        <f>#REF!+#REF!</f>
        <v>#REF!</v>
      </c>
      <c r="AC12" s="139" t="e">
        <f>#REF!+#REF!</f>
        <v>#REF!</v>
      </c>
      <c r="AD12" s="139" t="e">
        <f>#REF!+#REF!</f>
        <v>#REF!</v>
      </c>
      <c r="AE12" s="139" t="e">
        <f>#REF!+#REF!</f>
        <v>#REF!</v>
      </c>
      <c r="AF12" s="139" t="e">
        <f>#REF!+#REF!</f>
        <v>#REF!</v>
      </c>
      <c r="AG12" s="139" t="e">
        <f>#REF!+#REF!</f>
        <v>#REF!</v>
      </c>
      <c r="AH12" s="139" t="e">
        <f>#REF!+#REF!</f>
        <v>#REF!</v>
      </c>
      <c r="AI12" s="139" t="e">
        <f>#REF!+#REF!</f>
        <v>#REF!</v>
      </c>
      <c r="AJ12" s="139" t="e">
        <f>#REF!+#REF!</f>
        <v>#REF!</v>
      </c>
      <c r="AK12" s="139"/>
      <c r="AL12" s="139"/>
      <c r="AM12" s="139"/>
      <c r="AN12" s="150">
        <f t="shared" si="15"/>
        <v>0</v>
      </c>
      <c r="AO12" s="82" t="e">
        <f>#REF!+#REF!</f>
        <v>#REF!</v>
      </c>
      <c r="AP12" s="82" t="e">
        <f>#REF!+#REF!</f>
        <v>#REF!</v>
      </c>
      <c r="AQ12" s="82" t="e">
        <f>#REF!+#REF!</f>
        <v>#REF!</v>
      </c>
      <c r="AR12" s="82" t="e">
        <f>#REF!+#REF!</f>
        <v>#REF!</v>
      </c>
      <c r="AS12" s="82" t="e">
        <f>#REF!+#REF!</f>
        <v>#REF!</v>
      </c>
      <c r="AT12" s="82" t="e">
        <f>#REF!+#REF!</f>
        <v>#REF!</v>
      </c>
      <c r="AU12" s="82" t="e">
        <f>#REF!+#REF!</f>
        <v>#REF!</v>
      </c>
      <c r="AV12" s="82" t="e">
        <f>#REF!+#REF!</f>
        <v>#REF!</v>
      </c>
      <c r="AW12" s="82" t="e">
        <f>#REF!+#REF!</f>
        <v>#REF!</v>
      </c>
      <c r="AX12" s="82" t="e">
        <f>#REF!+#REF!</f>
        <v>#REF!</v>
      </c>
      <c r="AY12" s="82" t="e">
        <f>#REF!+#REF!</f>
        <v>#REF!</v>
      </c>
      <c r="AZ12" s="82" t="e">
        <f>#REF!+#REF!</f>
        <v>#REF!</v>
      </c>
      <c r="BA12" s="82" t="e">
        <f>#REF!+#REF!</f>
        <v>#REF!</v>
      </c>
      <c r="BB12" s="82" t="e">
        <f>#REF!+#REF!</f>
        <v>#REF!</v>
      </c>
      <c r="BC12" s="82" t="e">
        <f>#REF!+#REF!</f>
        <v>#REF!</v>
      </c>
      <c r="BD12" s="82" t="e">
        <f>#REF!+#REF!</f>
        <v>#REF!</v>
      </c>
      <c r="BE12" s="82" t="e">
        <f>#REF!+#REF!</f>
        <v>#REF!</v>
      </c>
      <c r="BF12" s="82" t="e">
        <f>#REF!+#REF!</f>
        <v>#REF!</v>
      </c>
      <c r="BG12" s="82" t="e">
        <f>#REF!+#REF!</f>
        <v>#REF!</v>
      </c>
      <c r="BH12" s="82" t="e">
        <f>#REF!+#REF!</f>
        <v>#REF!</v>
      </c>
      <c r="BI12" s="82" t="e">
        <f>#REF!+#REF!</f>
        <v>#REF!</v>
      </c>
      <c r="BJ12" s="82" t="e">
        <f>#REF!+#REF!</f>
        <v>#REF!</v>
      </c>
      <c r="BK12" s="82" t="e">
        <f>#REF!+#REF!</f>
        <v>#REF!</v>
      </c>
      <c r="BL12" s="82" t="e">
        <f>#REF!+#REF!</f>
        <v>#REF!</v>
      </c>
      <c r="BM12" s="82" t="e">
        <f>#REF!+#REF!</f>
        <v>#REF!</v>
      </c>
      <c r="BN12" s="82" t="e">
        <f>#REF!+#REF!</f>
        <v>#REF!</v>
      </c>
      <c r="BO12" s="82" t="e">
        <f>#REF!+#REF!</f>
        <v>#REF!</v>
      </c>
      <c r="BP12" s="82" t="e">
        <f>#REF!+#REF!</f>
        <v>#REF!</v>
      </c>
      <c r="BQ12" s="82" t="e">
        <f>#REF!+#REF!</f>
        <v>#REF!</v>
      </c>
      <c r="BR12" s="82" t="e">
        <f>#REF!+#REF!</f>
        <v>#REF!</v>
      </c>
      <c r="BS12" s="82" t="e">
        <f>#REF!+#REF!</f>
        <v>#REF!</v>
      </c>
      <c r="BT12" s="82" t="e">
        <f>#REF!+#REF!</f>
        <v>#REF!</v>
      </c>
      <c r="BU12" s="82" t="e">
        <f>#REF!+#REF!</f>
        <v>#REF!</v>
      </c>
      <c r="BV12" s="82" t="e">
        <f>#REF!+#REF!</f>
        <v>#REF!</v>
      </c>
      <c r="BW12" s="82" t="e">
        <f>#REF!+#REF!</f>
        <v>#REF!</v>
      </c>
      <c r="BX12" s="82" t="e">
        <f>#REF!+#REF!</f>
        <v>#REF!</v>
      </c>
      <c r="BY12" s="82" t="e">
        <f>#REF!+#REF!</f>
        <v>#REF!</v>
      </c>
      <c r="BZ12" s="82" t="e">
        <f>#REF!+#REF!</f>
        <v>#REF!</v>
      </c>
      <c r="CA12" s="82" t="e">
        <f>#REF!+#REF!</f>
        <v>#REF!</v>
      </c>
      <c r="CB12" s="82" t="e">
        <f>#REF!+#REF!</f>
        <v>#REF!</v>
      </c>
      <c r="CC12" s="82" t="e">
        <f>#REF!+#REF!</f>
        <v>#REF!</v>
      </c>
      <c r="CD12" s="82" t="e">
        <f>#REF!+#REF!</f>
        <v>#REF!</v>
      </c>
      <c r="CE12" s="82" t="e">
        <f>#REF!+#REF!</f>
        <v>#REF!</v>
      </c>
      <c r="CF12" s="82" t="e">
        <f>#REF!+#REF!</f>
        <v>#REF!</v>
      </c>
      <c r="CG12" s="82" t="e">
        <f>#REF!+#REF!</f>
        <v>#REF!</v>
      </c>
      <c r="CH12" s="82" t="e">
        <f>#REF!+#REF!</f>
        <v>#REF!</v>
      </c>
      <c r="CI12" s="82" t="e">
        <f>#REF!+#REF!</f>
        <v>#REF!</v>
      </c>
      <c r="CJ12" s="82" t="e">
        <f>#REF!+#REF!</f>
        <v>#REF!</v>
      </c>
      <c r="CK12" s="82" t="e">
        <f>#REF!+#REF!</f>
        <v>#REF!</v>
      </c>
      <c r="CL12" s="82" t="e">
        <f>#REF!+#REF!</f>
        <v>#REF!</v>
      </c>
      <c r="CM12" s="82" t="e">
        <f>#REF!+#REF!</f>
        <v>#REF!</v>
      </c>
      <c r="CN12" s="82">
        <f>AK12/H12*100</f>
        <v>0</v>
      </c>
      <c r="CO12" s="82">
        <f>AL12/H12*100</f>
        <v>0</v>
      </c>
      <c r="CP12" s="82" t="e">
        <f>#REF!+#REF!</f>
        <v>#REF!</v>
      </c>
      <c r="CQ12" s="82" t="e">
        <f>AM12/J12*100</f>
        <v>#DIV/0!</v>
      </c>
      <c r="CR12" s="19">
        <f t="shared" si="7"/>
        <v>0</v>
      </c>
      <c r="CS12" s="82" t="e">
        <f>#REF!+#REF!</f>
        <v>#REF!</v>
      </c>
      <c r="CT12" s="8" t="e">
        <f>AK12/E12*100</f>
        <v>#DIV/0!</v>
      </c>
      <c r="CU12" s="8" t="e">
        <f>AL12/C12*100</f>
        <v>#DIV/0!</v>
      </c>
      <c r="CV12" s="82" t="e">
        <f>#REF!+#REF!</f>
        <v>#REF!</v>
      </c>
      <c r="CW12" s="8" t="e">
        <f>AM12/E12*100</f>
        <v>#DIV/0!</v>
      </c>
      <c r="CX12" s="18" t="e">
        <f t="shared" si="5"/>
        <v>#DIV/0!</v>
      </c>
      <c r="CY12" s="84"/>
    </row>
    <row r="13" spans="1:103" s="85" customFormat="1" ht="15">
      <c r="A13" s="86" t="s">
        <v>35</v>
      </c>
      <c r="B13" s="77" t="s">
        <v>82</v>
      </c>
      <c r="C13" s="139"/>
      <c r="D13" s="139"/>
      <c r="E13" s="139"/>
      <c r="F13" s="139" t="e">
        <f>#REF!+#REF!+#REF!</f>
        <v>#REF!</v>
      </c>
      <c r="G13" s="153">
        <f t="shared" si="9"/>
        <v>0</v>
      </c>
      <c r="H13" s="139"/>
      <c r="I13" s="139">
        <v>300</v>
      </c>
      <c r="J13" s="139">
        <v>700</v>
      </c>
      <c r="K13" s="153">
        <f t="shared" si="13"/>
        <v>1000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 t="e">
        <f>#REF!+#REF!+#REF!</f>
        <v>#REF!</v>
      </c>
      <c r="AK13" s="139"/>
      <c r="AL13" s="139"/>
      <c r="AM13" s="139">
        <v>72.40596</v>
      </c>
      <c r="AN13" s="150">
        <f t="shared" si="15"/>
        <v>72.40596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 t="e">
        <f>#REF!+#REF!+#REF!</f>
        <v>#REF!</v>
      </c>
      <c r="CN13" s="82" t="e">
        <f t="shared" si="10"/>
        <v>#DIV/0!</v>
      </c>
      <c r="CO13" s="82" t="e">
        <f t="shared" si="11"/>
        <v>#DIV/0!</v>
      </c>
      <c r="CP13" s="83"/>
      <c r="CQ13" s="82">
        <f t="shared" si="12"/>
        <v>10.34370857142857</v>
      </c>
      <c r="CR13" s="19">
        <f t="shared" si="7"/>
        <v>7.240595999999999</v>
      </c>
      <c r="CS13" s="83" t="e">
        <f>#REF!+#REF!+#REF!</f>
        <v>#REF!</v>
      </c>
      <c r="CT13" s="8" t="e">
        <f t="shared" si="8"/>
        <v>#DIV/0!</v>
      </c>
      <c r="CU13" s="8" t="e">
        <f t="shared" si="3"/>
        <v>#DIV/0!</v>
      </c>
      <c r="CV13" s="83"/>
      <c r="CW13" s="8" t="e">
        <f t="shared" si="4"/>
        <v>#DIV/0!</v>
      </c>
      <c r="CX13" s="18" t="e">
        <f t="shared" si="5"/>
        <v>#DIV/0!</v>
      </c>
      <c r="CY13" s="84"/>
    </row>
    <row r="14" spans="1:103" s="85" customFormat="1" ht="30" customHeight="1">
      <c r="A14" s="81" t="s">
        <v>38</v>
      </c>
      <c r="B14" s="198" t="s">
        <v>83</v>
      </c>
      <c r="C14" s="139"/>
      <c r="D14" s="139"/>
      <c r="E14" s="139"/>
      <c r="F14" s="139"/>
      <c r="G14" s="153">
        <f>E14</f>
        <v>0</v>
      </c>
      <c r="H14" s="139"/>
      <c r="I14" s="139"/>
      <c r="J14" s="139"/>
      <c r="K14" s="153">
        <f t="shared" si="13"/>
        <v>0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50">
        <f t="shared" si="15"/>
        <v>0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2" t="e">
        <f t="shared" si="10"/>
        <v>#DIV/0!</v>
      </c>
      <c r="CO14" s="82" t="e">
        <f t="shared" si="11"/>
        <v>#DIV/0!</v>
      </c>
      <c r="CP14" s="82" t="e">
        <f>SUM(#REF!)</f>
        <v>#REF!</v>
      </c>
      <c r="CQ14" s="82" t="e">
        <f t="shared" si="12"/>
        <v>#DIV/0!</v>
      </c>
      <c r="CR14" s="19" t="e">
        <f t="shared" si="7"/>
        <v>#DIV/0!</v>
      </c>
      <c r="CS14" s="83"/>
      <c r="CT14" s="8" t="e">
        <f t="shared" si="8"/>
        <v>#DIV/0!</v>
      </c>
      <c r="CU14" s="8" t="e">
        <f t="shared" si="3"/>
        <v>#DIV/0!</v>
      </c>
      <c r="CV14" s="82" t="e">
        <f>SUM(#REF!)</f>
        <v>#REF!</v>
      </c>
      <c r="CW14" s="8" t="e">
        <f t="shared" si="4"/>
        <v>#DIV/0!</v>
      </c>
      <c r="CX14" s="18" t="e">
        <f t="shared" si="5"/>
        <v>#DIV/0!</v>
      </c>
      <c r="CY14" s="84"/>
    </row>
    <row r="15" spans="1:103" s="85" customFormat="1" ht="30" customHeight="1">
      <c r="A15" s="81" t="s">
        <v>136</v>
      </c>
      <c r="B15" s="95" t="s">
        <v>137</v>
      </c>
      <c r="C15" s="139"/>
      <c r="D15" s="139"/>
      <c r="E15" s="139"/>
      <c r="F15" s="139"/>
      <c r="G15" s="153"/>
      <c r="H15" s="139">
        <f>562.27912+879.45851</f>
        <v>1441.73763</v>
      </c>
      <c r="I15" s="139">
        <v>160.19307</v>
      </c>
      <c r="J15" s="139"/>
      <c r="K15" s="153">
        <f t="shared" si="13"/>
        <v>1601.9307000000001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50">
        <f t="shared" si="15"/>
        <v>0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2"/>
      <c r="CO15" s="82"/>
      <c r="CP15" s="82"/>
      <c r="CQ15" s="82"/>
      <c r="CR15" s="19"/>
      <c r="CS15" s="83"/>
      <c r="CT15" s="8"/>
      <c r="CU15" s="8"/>
      <c r="CV15" s="82"/>
      <c r="CW15" s="8"/>
      <c r="CX15" s="18"/>
      <c r="CY15" s="84"/>
    </row>
    <row r="16" spans="1:103" s="94" customFormat="1" ht="42.75">
      <c r="A16" s="31" t="s">
        <v>7</v>
      </c>
      <c r="B16" s="60" t="s">
        <v>84</v>
      </c>
      <c r="C16" s="136">
        <f>C17</f>
        <v>0</v>
      </c>
      <c r="D16" s="136">
        <f>D17</f>
        <v>0</v>
      </c>
      <c r="E16" s="136">
        <f>E17</f>
        <v>0</v>
      </c>
      <c r="F16" s="136" t="e">
        <f>#REF!+F17+#REF!</f>
        <v>#REF!</v>
      </c>
      <c r="G16" s="151">
        <f>SUM(C16:E16)</f>
        <v>0</v>
      </c>
      <c r="H16" s="136">
        <f>H17</f>
        <v>0</v>
      </c>
      <c r="I16" s="136">
        <f>I17</f>
        <v>0</v>
      </c>
      <c r="J16" s="136">
        <f>J17</f>
        <v>0</v>
      </c>
      <c r="K16" s="151">
        <f>H16+I16+J16</f>
        <v>0</v>
      </c>
      <c r="L16" s="136" t="e">
        <f>#REF!+L17+#REF!</f>
        <v>#REF!</v>
      </c>
      <c r="M16" s="136" t="e">
        <f>#REF!+M17+#REF!</f>
        <v>#REF!</v>
      </c>
      <c r="N16" s="136" t="e">
        <f>#REF!+N17+#REF!</f>
        <v>#REF!</v>
      </c>
      <c r="O16" s="136" t="e">
        <f>#REF!+O17+#REF!</f>
        <v>#REF!</v>
      </c>
      <c r="P16" s="136" t="e">
        <f>#REF!+P17+#REF!</f>
        <v>#REF!</v>
      </c>
      <c r="Q16" s="136" t="e">
        <f>#REF!+Q17+#REF!</f>
        <v>#REF!</v>
      </c>
      <c r="R16" s="136" t="e">
        <f>#REF!+R17+#REF!</f>
        <v>#REF!</v>
      </c>
      <c r="S16" s="136" t="e">
        <f>#REF!+S17+#REF!</f>
        <v>#REF!</v>
      </c>
      <c r="T16" s="136" t="e">
        <f>#REF!+T17+#REF!</f>
        <v>#REF!</v>
      </c>
      <c r="U16" s="136" t="e">
        <f>#REF!+U17+#REF!</f>
        <v>#REF!</v>
      </c>
      <c r="V16" s="136" t="e">
        <f>#REF!+V17+#REF!</f>
        <v>#REF!</v>
      </c>
      <c r="W16" s="136" t="e">
        <f>#REF!+W17+#REF!</f>
        <v>#REF!</v>
      </c>
      <c r="X16" s="136" t="e">
        <f>#REF!+X17+#REF!</f>
        <v>#REF!</v>
      </c>
      <c r="Y16" s="136" t="e">
        <f>#REF!+Y17+#REF!</f>
        <v>#REF!</v>
      </c>
      <c r="Z16" s="136" t="e">
        <f>#REF!+Z17+#REF!</f>
        <v>#REF!</v>
      </c>
      <c r="AA16" s="136" t="e">
        <f>#REF!+AA17+#REF!</f>
        <v>#REF!</v>
      </c>
      <c r="AB16" s="136" t="e">
        <f>#REF!+AB17+#REF!</f>
        <v>#REF!</v>
      </c>
      <c r="AC16" s="136" t="e">
        <f>#REF!+AC17+#REF!</f>
        <v>#REF!</v>
      </c>
      <c r="AD16" s="136" t="e">
        <f>#REF!+AD17+#REF!</f>
        <v>#REF!</v>
      </c>
      <c r="AE16" s="136" t="e">
        <f>#REF!+AE17+#REF!</f>
        <v>#REF!</v>
      </c>
      <c r="AF16" s="136" t="e">
        <f>#REF!+AF17+#REF!</f>
        <v>#REF!</v>
      </c>
      <c r="AG16" s="136" t="e">
        <f>#REF!+AG17+#REF!</f>
        <v>#REF!</v>
      </c>
      <c r="AH16" s="136" t="e">
        <f>#REF!+AH17+#REF!</f>
        <v>#REF!</v>
      </c>
      <c r="AI16" s="136" t="e">
        <f>#REF!+AI17+#REF!</f>
        <v>#REF!</v>
      </c>
      <c r="AJ16" s="136" t="e">
        <f>#REF!+AJ17+#REF!</f>
        <v>#REF!</v>
      </c>
      <c r="AK16" s="136">
        <f>AK17</f>
        <v>0</v>
      </c>
      <c r="AL16" s="136">
        <f>AL17</f>
        <v>0</v>
      </c>
      <c r="AM16" s="136">
        <f>AM17</f>
        <v>0</v>
      </c>
      <c r="AN16" s="151">
        <v>0</v>
      </c>
      <c r="AO16" s="33" t="e">
        <f>#REF!+AO17+#REF!</f>
        <v>#REF!</v>
      </c>
      <c r="AP16" s="33" t="e">
        <f>#REF!+AP17+#REF!</f>
        <v>#REF!</v>
      </c>
      <c r="AQ16" s="33" t="e">
        <f>#REF!+AQ17+#REF!</f>
        <v>#REF!</v>
      </c>
      <c r="AR16" s="33" t="e">
        <f>#REF!+AR17+#REF!</f>
        <v>#REF!</v>
      </c>
      <c r="AS16" s="33" t="e">
        <f>#REF!+AS17+#REF!</f>
        <v>#REF!</v>
      </c>
      <c r="AT16" s="33" t="e">
        <f>#REF!+AT17+#REF!</f>
        <v>#REF!</v>
      </c>
      <c r="AU16" s="33" t="e">
        <f>#REF!+AU17+#REF!</f>
        <v>#REF!</v>
      </c>
      <c r="AV16" s="33" t="e">
        <f>#REF!+AV17+#REF!</f>
        <v>#REF!</v>
      </c>
      <c r="AW16" s="33" t="e">
        <f>#REF!+AW17+#REF!</f>
        <v>#REF!</v>
      </c>
      <c r="AX16" s="33" t="e">
        <f>#REF!+AX17+#REF!</f>
        <v>#REF!</v>
      </c>
      <c r="AY16" s="33" t="e">
        <f>#REF!+AY17+#REF!</f>
        <v>#REF!</v>
      </c>
      <c r="AZ16" s="33" t="e">
        <f>#REF!+AZ17+#REF!</f>
        <v>#REF!</v>
      </c>
      <c r="BA16" s="33" t="e">
        <f>#REF!+BA17+#REF!</f>
        <v>#REF!</v>
      </c>
      <c r="BB16" s="33" t="e">
        <f>#REF!+BB17+#REF!</f>
        <v>#REF!</v>
      </c>
      <c r="BC16" s="33" t="e">
        <f>#REF!+BC17+#REF!</f>
        <v>#REF!</v>
      </c>
      <c r="BD16" s="33" t="e">
        <f>#REF!+BD17+#REF!</f>
        <v>#REF!</v>
      </c>
      <c r="BE16" s="33" t="e">
        <f>#REF!+BE17+#REF!</f>
        <v>#REF!</v>
      </c>
      <c r="BF16" s="33" t="e">
        <f>#REF!+BF17+#REF!</f>
        <v>#REF!</v>
      </c>
      <c r="BG16" s="33" t="e">
        <f>#REF!+BG17+#REF!</f>
        <v>#REF!</v>
      </c>
      <c r="BH16" s="33" t="e">
        <f>#REF!+BH17+#REF!</f>
        <v>#REF!</v>
      </c>
      <c r="BI16" s="33" t="e">
        <f>#REF!+BI17+#REF!</f>
        <v>#REF!</v>
      </c>
      <c r="BJ16" s="33" t="e">
        <f>#REF!+BJ17+#REF!</f>
        <v>#REF!</v>
      </c>
      <c r="BK16" s="33" t="e">
        <f>#REF!+BK17+#REF!</f>
        <v>#REF!</v>
      </c>
      <c r="BL16" s="33" t="e">
        <f>#REF!+BL17+#REF!</f>
        <v>#REF!</v>
      </c>
      <c r="BM16" s="33" t="e">
        <f>#REF!+BM17+#REF!</f>
        <v>#REF!</v>
      </c>
      <c r="BN16" s="33" t="e">
        <f>#REF!+BN17+#REF!</f>
        <v>#REF!</v>
      </c>
      <c r="BO16" s="33" t="e">
        <f>#REF!+BO17+#REF!</f>
        <v>#REF!</v>
      </c>
      <c r="BP16" s="33" t="e">
        <f>#REF!+BP17+#REF!</f>
        <v>#REF!</v>
      </c>
      <c r="BQ16" s="33" t="e">
        <f>#REF!+BQ17+#REF!</f>
        <v>#REF!</v>
      </c>
      <c r="BR16" s="33" t="e">
        <f>#REF!+BR17+#REF!</f>
        <v>#REF!</v>
      </c>
      <c r="BS16" s="33" t="e">
        <f>#REF!+BS17+#REF!</f>
        <v>#REF!</v>
      </c>
      <c r="BT16" s="33" t="e">
        <f>#REF!+BT17+#REF!</f>
        <v>#REF!</v>
      </c>
      <c r="BU16" s="33" t="e">
        <f>#REF!+BU17+#REF!</f>
        <v>#REF!</v>
      </c>
      <c r="BV16" s="33" t="e">
        <f>#REF!+BV17+#REF!</f>
        <v>#REF!</v>
      </c>
      <c r="BW16" s="33" t="e">
        <f>#REF!+BW17+#REF!</f>
        <v>#REF!</v>
      </c>
      <c r="BX16" s="33" t="e">
        <f>#REF!+BX17+#REF!</f>
        <v>#REF!</v>
      </c>
      <c r="BY16" s="33" t="e">
        <f>#REF!+BY17+#REF!</f>
        <v>#REF!</v>
      </c>
      <c r="BZ16" s="33" t="e">
        <f>#REF!+BZ17+#REF!</f>
        <v>#REF!</v>
      </c>
      <c r="CA16" s="33" t="e">
        <f>#REF!+CA17+#REF!</f>
        <v>#REF!</v>
      </c>
      <c r="CB16" s="33" t="e">
        <f>#REF!+CB17+#REF!</f>
        <v>#REF!</v>
      </c>
      <c r="CC16" s="33" t="e">
        <f>#REF!+CC17+#REF!</f>
        <v>#REF!</v>
      </c>
      <c r="CD16" s="33" t="e">
        <f>#REF!+CD17+#REF!</f>
        <v>#REF!</v>
      </c>
      <c r="CE16" s="33" t="e">
        <f>#REF!+CE17+#REF!</f>
        <v>#REF!</v>
      </c>
      <c r="CF16" s="33" t="e">
        <f>#REF!+CF17+#REF!</f>
        <v>#REF!</v>
      </c>
      <c r="CG16" s="33" t="e">
        <f>#REF!+CG17+#REF!</f>
        <v>#REF!</v>
      </c>
      <c r="CH16" s="33" t="e">
        <f>#REF!+CH17+#REF!</f>
        <v>#REF!</v>
      </c>
      <c r="CI16" s="33" t="e">
        <f>#REF!+CI17+#REF!</f>
        <v>#REF!</v>
      </c>
      <c r="CJ16" s="33" t="e">
        <f>#REF!+CJ17+#REF!</f>
        <v>#REF!</v>
      </c>
      <c r="CK16" s="33" t="e">
        <f>#REF!+CK17+#REF!</f>
        <v>#REF!</v>
      </c>
      <c r="CL16" s="33" t="e">
        <f>#REF!+CL17+#REF!</f>
        <v>#REF!</v>
      </c>
      <c r="CM16" s="33" t="e">
        <f>#REF!+CM17+#REF!</f>
        <v>#REF!</v>
      </c>
      <c r="CN16" s="33" t="e">
        <f t="shared" si="10"/>
        <v>#DIV/0!</v>
      </c>
      <c r="CO16" s="33" t="e">
        <f t="shared" si="11"/>
        <v>#DIV/0!</v>
      </c>
      <c r="CP16" s="33" t="e">
        <f>#REF!+CP17+#REF!</f>
        <v>#REF!</v>
      </c>
      <c r="CQ16" s="33" t="e">
        <f t="shared" si="12"/>
        <v>#DIV/0!</v>
      </c>
      <c r="CR16" s="19" t="e">
        <f t="shared" si="7"/>
        <v>#DIV/0!</v>
      </c>
      <c r="CS16" s="33" t="e">
        <f>#REF!+CS17+#REF!</f>
        <v>#REF!</v>
      </c>
      <c r="CT16" s="33" t="e">
        <f t="shared" si="8"/>
        <v>#DIV/0!</v>
      </c>
      <c r="CU16" s="33" t="e">
        <f t="shared" si="3"/>
        <v>#DIV/0!</v>
      </c>
      <c r="CV16" s="33" t="e">
        <f>#REF!+CV17+#REF!</f>
        <v>#REF!</v>
      </c>
      <c r="CW16" s="33" t="e">
        <f t="shared" si="4"/>
        <v>#DIV/0!</v>
      </c>
      <c r="CX16" s="18" t="e">
        <f t="shared" si="5"/>
        <v>#DIV/0!</v>
      </c>
      <c r="CY16" s="93"/>
    </row>
    <row r="17" spans="1:162" s="6" customFormat="1" ht="69" customHeight="1">
      <c r="A17" s="40" t="s">
        <v>107</v>
      </c>
      <c r="B17" s="62" t="s">
        <v>85</v>
      </c>
      <c r="C17" s="166"/>
      <c r="D17" s="243"/>
      <c r="E17" s="244"/>
      <c r="F17" s="245"/>
      <c r="G17" s="154">
        <f>C17+D17+E17</f>
        <v>0</v>
      </c>
      <c r="H17" s="166"/>
      <c r="I17" s="166"/>
      <c r="J17" s="140"/>
      <c r="K17" s="154">
        <f>SUM(H17:J17)</f>
        <v>0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54">
        <f>AM17</f>
        <v>0</v>
      </c>
      <c r="AO17" s="13"/>
      <c r="AP17" s="13"/>
      <c r="AQ17" s="13"/>
      <c r="AR17" s="13"/>
      <c r="AS17" s="13"/>
      <c r="AT17" s="13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4"/>
      <c r="CL17" s="58"/>
      <c r="CM17" s="13"/>
      <c r="CN17" s="8" t="e">
        <f t="shared" si="10"/>
        <v>#DIV/0!</v>
      </c>
      <c r="CO17" s="8" t="e">
        <f t="shared" si="11"/>
        <v>#DIV/0!</v>
      </c>
      <c r="CP17" s="13"/>
      <c r="CQ17" s="8" t="e">
        <f t="shared" si="12"/>
        <v>#DIV/0!</v>
      </c>
      <c r="CR17" s="19" t="e">
        <f t="shared" si="7"/>
        <v>#DIV/0!</v>
      </c>
      <c r="CS17" s="15"/>
      <c r="CT17" s="8" t="e">
        <f t="shared" si="8"/>
        <v>#DIV/0!</v>
      </c>
      <c r="CU17" s="8" t="e">
        <f t="shared" si="3"/>
        <v>#DIV/0!</v>
      </c>
      <c r="CV17" s="58"/>
      <c r="CW17" s="8" t="e">
        <f t="shared" si="4"/>
        <v>#DIV/0!</v>
      </c>
      <c r="CX17" s="18" t="e">
        <f t="shared" si="5"/>
        <v>#DIV/0!</v>
      </c>
      <c r="CY17" s="50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</row>
    <row r="18" spans="1:103" s="94" customFormat="1" ht="70.5" customHeight="1">
      <c r="A18" s="36" t="s">
        <v>34</v>
      </c>
      <c r="B18" s="46" t="s">
        <v>86</v>
      </c>
      <c r="C18" s="136">
        <f aca="true" t="shared" si="18" ref="C18:I18">C19</f>
        <v>0</v>
      </c>
      <c r="D18" s="136">
        <f t="shared" si="18"/>
        <v>0</v>
      </c>
      <c r="E18" s="228">
        <f>SUM(E19:E20)</f>
        <v>5627.1</v>
      </c>
      <c r="F18" s="136">
        <f t="shared" si="18"/>
        <v>0</v>
      </c>
      <c r="G18" s="151">
        <f>SUM(G19:G20)</f>
        <v>5627.1</v>
      </c>
      <c r="H18" s="136">
        <f t="shared" si="18"/>
        <v>0</v>
      </c>
      <c r="I18" s="136">
        <f t="shared" si="18"/>
        <v>0</v>
      </c>
      <c r="J18" s="141">
        <f>SUM(J19:J20)</f>
        <v>5134.53831</v>
      </c>
      <c r="K18" s="45">
        <f>H18+I18+J18</f>
        <v>5134.53831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>
        <f>AJ19</f>
        <v>0</v>
      </c>
      <c r="AK18" s="136">
        <f>AK19</f>
        <v>0</v>
      </c>
      <c r="AL18" s="136">
        <f>AL19</f>
        <v>0</v>
      </c>
      <c r="AM18" s="136">
        <f>SUM(AM19:AM20)</f>
        <v>1208.68388</v>
      </c>
      <c r="AN18" s="151">
        <f>SUM(AN19:AN20)</f>
        <v>1208.68388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>
        <f>CM19</f>
        <v>0</v>
      </c>
      <c r="CN18" s="33" t="e">
        <f t="shared" si="10"/>
        <v>#DIV/0!</v>
      </c>
      <c r="CO18" s="33" t="e">
        <f t="shared" si="11"/>
        <v>#DIV/0!</v>
      </c>
      <c r="CP18" s="33"/>
      <c r="CQ18" s="33">
        <f t="shared" si="12"/>
        <v>23.54026412941498</v>
      </c>
      <c r="CR18" s="19">
        <f t="shared" si="7"/>
        <v>23.54026412941498</v>
      </c>
      <c r="CS18" s="33">
        <f>CS19</f>
        <v>0</v>
      </c>
      <c r="CT18" s="33">
        <f t="shared" si="8"/>
        <v>0</v>
      </c>
      <c r="CU18" s="33" t="e">
        <f t="shared" si="3"/>
        <v>#DIV/0!</v>
      </c>
      <c r="CV18" s="33"/>
      <c r="CW18" s="33">
        <f t="shared" si="4"/>
        <v>21.479694336336657</v>
      </c>
      <c r="CX18" s="18">
        <f t="shared" si="5"/>
        <v>21.479694336336657</v>
      </c>
      <c r="CY18" s="93" t="s">
        <v>65</v>
      </c>
    </row>
    <row r="19" spans="1:162" s="5" customFormat="1" ht="30">
      <c r="A19" s="42" t="s">
        <v>45</v>
      </c>
      <c r="B19" s="62" t="s">
        <v>87</v>
      </c>
      <c r="C19" s="17"/>
      <c r="D19" s="43"/>
      <c r="E19" s="240">
        <v>3345.4</v>
      </c>
      <c r="F19" s="241"/>
      <c r="G19" s="150">
        <f>C19+D19+F19+E19</f>
        <v>3345.4</v>
      </c>
      <c r="H19" s="17"/>
      <c r="I19" s="43"/>
      <c r="J19" s="112">
        <v>2690.34833</v>
      </c>
      <c r="K19" s="44">
        <f>H19+I19+J19</f>
        <v>2690.34833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5"/>
      <c r="AE19" s="135"/>
      <c r="AF19" s="135"/>
      <c r="AG19" s="135"/>
      <c r="AH19" s="135"/>
      <c r="AI19" s="135"/>
      <c r="AJ19" s="17"/>
      <c r="AK19" s="17"/>
      <c r="AL19" s="17"/>
      <c r="AM19" s="17">
        <v>568.208</v>
      </c>
      <c r="AN19" s="20">
        <f aca="true" t="shared" si="19" ref="AN19:AN42">SUM(AJ19:AM19)</f>
        <v>568.208</v>
      </c>
      <c r="AO19" s="8"/>
      <c r="AP19" s="8"/>
      <c r="AQ19" s="8"/>
      <c r="AR19" s="8"/>
      <c r="AS19" s="8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2"/>
      <c r="CM19" s="8"/>
      <c r="CN19" s="8" t="e">
        <f t="shared" si="10"/>
        <v>#DIV/0!</v>
      </c>
      <c r="CO19" s="8" t="e">
        <f t="shared" si="11"/>
        <v>#DIV/0!</v>
      </c>
      <c r="CP19" s="8"/>
      <c r="CQ19" s="8">
        <f t="shared" si="12"/>
        <v>21.12023910301608</v>
      </c>
      <c r="CR19" s="19">
        <f t="shared" si="7"/>
        <v>21.12023910301608</v>
      </c>
      <c r="CS19" s="11"/>
      <c r="CT19" s="8">
        <f t="shared" si="8"/>
        <v>0</v>
      </c>
      <c r="CU19" s="8" t="e">
        <f t="shared" si="3"/>
        <v>#DIV/0!</v>
      </c>
      <c r="CV19" s="12"/>
      <c r="CW19" s="8">
        <f t="shared" si="4"/>
        <v>16.98475518622586</v>
      </c>
      <c r="CX19" s="18">
        <f t="shared" si="5"/>
        <v>16.98475518622586</v>
      </c>
      <c r="CY19" s="199"/>
      <c r="CZ19" s="200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5" customFormat="1" ht="15">
      <c r="A20" s="42" t="s">
        <v>46</v>
      </c>
      <c r="B20" s="63" t="s">
        <v>88</v>
      </c>
      <c r="C20" s="17"/>
      <c r="D20" s="43"/>
      <c r="E20" s="242">
        <v>2281.7</v>
      </c>
      <c r="F20" s="241"/>
      <c r="G20" s="150">
        <f>C20+D20+F20+E20</f>
        <v>2281.7</v>
      </c>
      <c r="H20" s="17"/>
      <c r="I20" s="43"/>
      <c r="J20" s="142">
        <v>2444.18998</v>
      </c>
      <c r="K20" s="44">
        <f>H20+I20+J20</f>
        <v>2444.18998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35"/>
      <c r="AE20" s="135"/>
      <c r="AF20" s="135"/>
      <c r="AG20" s="135"/>
      <c r="AH20" s="135"/>
      <c r="AI20" s="135"/>
      <c r="AJ20" s="17"/>
      <c r="AK20" s="17"/>
      <c r="AL20" s="17"/>
      <c r="AM20" s="17">
        <v>640.47588</v>
      </c>
      <c r="AN20" s="20">
        <f t="shared" si="19"/>
        <v>640.47588</v>
      </c>
      <c r="AO20" s="8"/>
      <c r="AP20" s="8"/>
      <c r="AQ20" s="8"/>
      <c r="AR20" s="8"/>
      <c r="AS20" s="8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10"/>
      <c r="CL20" s="12"/>
      <c r="CM20" s="8"/>
      <c r="CN20" s="8" t="e">
        <f t="shared" si="10"/>
        <v>#DIV/0!</v>
      </c>
      <c r="CO20" s="8" t="e">
        <f t="shared" si="11"/>
        <v>#DIV/0!</v>
      </c>
      <c r="CP20" s="8"/>
      <c r="CQ20" s="8">
        <f t="shared" si="12"/>
        <v>26.204013814016207</v>
      </c>
      <c r="CR20" s="19">
        <f t="shared" si="7"/>
        <v>26.204013814016207</v>
      </c>
      <c r="CS20" s="11"/>
      <c r="CT20" s="8">
        <f t="shared" si="8"/>
        <v>0</v>
      </c>
      <c r="CU20" s="8" t="e">
        <f t="shared" si="3"/>
        <v>#DIV/0!</v>
      </c>
      <c r="CV20" s="12"/>
      <c r="CW20" s="8">
        <f t="shared" si="4"/>
        <v>28.07011789455231</v>
      </c>
      <c r="CX20" s="18">
        <f t="shared" si="5"/>
        <v>28.07011789455231</v>
      </c>
      <c r="CY20" s="199"/>
      <c r="CZ20" s="200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03" s="94" customFormat="1" ht="57" customHeight="1">
      <c r="A21" s="37" t="s">
        <v>39</v>
      </c>
      <c r="B21" s="41" t="s">
        <v>89</v>
      </c>
      <c r="C21" s="38">
        <f>SUM(C22:C25)</f>
        <v>0</v>
      </c>
      <c r="D21" s="38">
        <f>SUM(D22:D25)</f>
        <v>1216.23787</v>
      </c>
      <c r="E21" s="38">
        <f>SUM(E22:E25)</f>
        <v>10981.87951</v>
      </c>
      <c r="F21" s="38"/>
      <c r="G21" s="237">
        <f>SUM(C21:E21)</f>
        <v>12198.11738</v>
      </c>
      <c r="H21" s="38">
        <f>SUM(H22:H25)</f>
        <v>0</v>
      </c>
      <c r="I21" s="38">
        <f>SUM(I22:I25)</f>
        <v>1268.3308299999999</v>
      </c>
      <c r="J21" s="38">
        <f>SUM(J22:J25)</f>
        <v>10981.87951</v>
      </c>
      <c r="K21" s="20">
        <f>SUM(H21:J21)</f>
        <v>12250.210340000001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36"/>
      <c r="AE21" s="136"/>
      <c r="AF21" s="136"/>
      <c r="AG21" s="136"/>
      <c r="AH21" s="136"/>
      <c r="AI21" s="136"/>
      <c r="AJ21" s="38"/>
      <c r="AK21" s="38">
        <f>SUM(AK22:AK25)</f>
        <v>0</v>
      </c>
      <c r="AL21" s="38">
        <f>SUM(AL22:AL25)</f>
        <v>202.706</v>
      </c>
      <c r="AM21" s="38">
        <f>SUM(AM22:AM25)</f>
        <v>1603.29841</v>
      </c>
      <c r="AN21" s="20">
        <f t="shared" si="19"/>
        <v>1806.00441</v>
      </c>
      <c r="AO21" s="33"/>
      <c r="AP21" s="33"/>
      <c r="AQ21" s="33"/>
      <c r="AR21" s="33"/>
      <c r="AS21" s="33"/>
      <c r="AT21" s="33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65"/>
      <c r="CM21" s="33"/>
      <c r="CN21" s="33" t="e">
        <f t="shared" si="10"/>
        <v>#DIV/0!</v>
      </c>
      <c r="CO21" s="33" t="e">
        <f t="shared" si="11"/>
        <v>#DIV/0!</v>
      </c>
      <c r="CP21" s="33"/>
      <c r="CQ21" s="33">
        <f t="shared" si="12"/>
        <v>14.599490083095986</v>
      </c>
      <c r="CR21" s="19">
        <f t="shared" si="7"/>
        <v>14.74264000270219</v>
      </c>
      <c r="CS21" s="39"/>
      <c r="CT21" s="33">
        <f t="shared" si="8"/>
        <v>0</v>
      </c>
      <c r="CU21" s="33" t="e">
        <f t="shared" si="3"/>
        <v>#DIV/0!</v>
      </c>
      <c r="CV21" s="39"/>
      <c r="CW21" s="33">
        <f t="shared" si="4"/>
        <v>14.599490083095986</v>
      </c>
      <c r="CX21" s="18">
        <f t="shared" si="5"/>
        <v>14.805599534245506</v>
      </c>
      <c r="CY21" s="93" t="s">
        <v>66</v>
      </c>
    </row>
    <row r="22" spans="1:103" s="80" customFormat="1" ht="30">
      <c r="A22" s="105" t="s">
        <v>40</v>
      </c>
      <c r="B22" s="63" t="s">
        <v>109</v>
      </c>
      <c r="C22" s="88"/>
      <c r="D22" s="88">
        <v>1216.23787</v>
      </c>
      <c r="E22" s="88">
        <v>10981.87951</v>
      </c>
      <c r="F22" s="88"/>
      <c r="G22" s="238">
        <f>SUM(C22:E22)</f>
        <v>12198.11738</v>
      </c>
      <c r="H22" s="88"/>
      <c r="I22" s="88">
        <v>1216.23787</v>
      </c>
      <c r="J22" s="88">
        <v>10981.87951</v>
      </c>
      <c r="K22" s="100">
        <f>SUM(H22:J22)</f>
        <v>12198.11738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39"/>
      <c r="AE22" s="139"/>
      <c r="AF22" s="139"/>
      <c r="AG22" s="139"/>
      <c r="AH22" s="139"/>
      <c r="AI22" s="139"/>
      <c r="AJ22" s="88"/>
      <c r="AK22" s="88"/>
      <c r="AL22" s="88">
        <v>202.706</v>
      </c>
      <c r="AM22" s="88">
        <v>1603.29841</v>
      </c>
      <c r="AN22" s="100">
        <f t="shared" si="19"/>
        <v>1806.00441</v>
      </c>
      <c r="AO22" s="78"/>
      <c r="AP22" s="78"/>
      <c r="AQ22" s="78"/>
      <c r="AR22" s="78"/>
      <c r="AS22" s="78"/>
      <c r="AT22" s="78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9"/>
      <c r="CM22" s="78"/>
      <c r="CN22" s="78" t="e">
        <f t="shared" si="10"/>
        <v>#DIV/0!</v>
      </c>
      <c r="CO22" s="78" t="e">
        <f t="shared" si="11"/>
        <v>#DIV/0!</v>
      </c>
      <c r="CP22" s="78"/>
      <c r="CQ22" s="78">
        <f t="shared" si="12"/>
        <v>14.599490083095986</v>
      </c>
      <c r="CR22" s="97">
        <f t="shared" si="7"/>
        <v>14.805599534245506</v>
      </c>
      <c r="CS22" s="110"/>
      <c r="CT22" s="78">
        <f t="shared" si="8"/>
        <v>0</v>
      </c>
      <c r="CU22" s="78" t="e">
        <f t="shared" si="3"/>
        <v>#DIV/0!</v>
      </c>
      <c r="CV22" s="149"/>
      <c r="CW22" s="78">
        <f t="shared" si="4"/>
        <v>14.599490083095986</v>
      </c>
      <c r="CX22" s="102">
        <f t="shared" si="5"/>
        <v>14.805599534245506</v>
      </c>
      <c r="CY22" s="79"/>
    </row>
    <row r="23" spans="1:103" s="80" customFormat="1" ht="57" customHeight="1">
      <c r="A23" s="111" t="s">
        <v>41</v>
      </c>
      <c r="B23" s="63" t="s">
        <v>110</v>
      </c>
      <c r="C23" s="106"/>
      <c r="D23" s="197"/>
      <c r="E23" s="106"/>
      <c r="F23" s="106"/>
      <c r="G23" s="239">
        <f>SUM(C23:E23)</f>
        <v>0</v>
      </c>
      <c r="H23" s="106"/>
      <c r="I23" s="197">
        <v>29.29296</v>
      </c>
      <c r="J23" s="106"/>
      <c r="K23" s="100">
        <f>SUM(H23:J23)</f>
        <v>29.29296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71"/>
      <c r="AE23" s="171"/>
      <c r="AF23" s="171"/>
      <c r="AG23" s="171"/>
      <c r="AH23" s="171"/>
      <c r="AI23" s="171"/>
      <c r="AJ23" s="106"/>
      <c r="AK23" s="106"/>
      <c r="AL23" s="197"/>
      <c r="AM23" s="106"/>
      <c r="AN23" s="100">
        <f t="shared" si="19"/>
        <v>0</v>
      </c>
      <c r="AO23" s="78"/>
      <c r="AP23" s="78"/>
      <c r="AQ23" s="78"/>
      <c r="AR23" s="78"/>
      <c r="AS23" s="78"/>
      <c r="AT23" s="78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8"/>
      <c r="CL23" s="109"/>
      <c r="CM23" s="78"/>
      <c r="CN23" s="78" t="e">
        <f t="shared" si="10"/>
        <v>#DIV/0!</v>
      </c>
      <c r="CO23" s="78" t="e">
        <f t="shared" si="11"/>
        <v>#DIV/0!</v>
      </c>
      <c r="CP23" s="78"/>
      <c r="CQ23" s="78" t="e">
        <f t="shared" si="12"/>
        <v>#DIV/0!</v>
      </c>
      <c r="CR23" s="97">
        <f t="shared" si="7"/>
        <v>0</v>
      </c>
      <c r="CS23" s="110"/>
      <c r="CT23" s="78" t="e">
        <f t="shared" si="8"/>
        <v>#DIV/0!</v>
      </c>
      <c r="CU23" s="78" t="e">
        <f t="shared" si="3"/>
        <v>#DIV/0!</v>
      </c>
      <c r="CV23" s="149"/>
      <c r="CW23" s="78" t="e">
        <f t="shared" si="4"/>
        <v>#DIV/0!</v>
      </c>
      <c r="CX23" s="102" t="e">
        <f t="shared" si="5"/>
        <v>#DIV/0!</v>
      </c>
      <c r="CY23" s="79"/>
    </row>
    <row r="24" spans="1:103" s="80" customFormat="1" ht="45">
      <c r="A24" s="105" t="s">
        <v>47</v>
      </c>
      <c r="B24" s="63" t="s">
        <v>111</v>
      </c>
      <c r="C24" s="106"/>
      <c r="D24" s="106"/>
      <c r="E24" s="106"/>
      <c r="F24" s="106"/>
      <c r="G24" s="239">
        <f>SUM(C24:E24)</f>
        <v>0</v>
      </c>
      <c r="H24" s="106"/>
      <c r="I24" s="106"/>
      <c r="J24" s="106"/>
      <c r="K24" s="100">
        <f>SUM(H24:J24)</f>
        <v>0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71"/>
      <c r="AE24" s="171"/>
      <c r="AF24" s="171"/>
      <c r="AG24" s="171"/>
      <c r="AH24" s="171"/>
      <c r="AI24" s="171"/>
      <c r="AJ24" s="106"/>
      <c r="AK24" s="106"/>
      <c r="AL24" s="106"/>
      <c r="AM24" s="106"/>
      <c r="AN24" s="100">
        <f t="shared" si="19"/>
        <v>0</v>
      </c>
      <c r="AO24" s="78"/>
      <c r="AP24" s="78"/>
      <c r="AQ24" s="78"/>
      <c r="AR24" s="78"/>
      <c r="AS24" s="78"/>
      <c r="AT24" s="78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09"/>
      <c r="CM24" s="78"/>
      <c r="CN24" s="78" t="e">
        <f t="shared" si="10"/>
        <v>#DIV/0!</v>
      </c>
      <c r="CO24" s="78" t="e">
        <f t="shared" si="11"/>
        <v>#DIV/0!</v>
      </c>
      <c r="CP24" s="78"/>
      <c r="CQ24" s="78" t="e">
        <f t="shared" si="12"/>
        <v>#DIV/0!</v>
      </c>
      <c r="CR24" s="97" t="e">
        <f t="shared" si="7"/>
        <v>#DIV/0!</v>
      </c>
      <c r="CS24" s="110"/>
      <c r="CT24" s="78" t="e">
        <f t="shared" si="8"/>
        <v>#DIV/0!</v>
      </c>
      <c r="CU24" s="78" t="e">
        <f t="shared" si="3"/>
        <v>#DIV/0!</v>
      </c>
      <c r="CV24" s="149"/>
      <c r="CW24" s="78" t="e">
        <f t="shared" si="4"/>
        <v>#DIV/0!</v>
      </c>
      <c r="CX24" s="102" t="e">
        <f t="shared" si="5"/>
        <v>#DIV/0!</v>
      </c>
      <c r="CY24" s="79"/>
    </row>
    <row r="25" spans="1:103" s="85" customFormat="1" ht="30">
      <c r="A25" s="105" t="s">
        <v>113</v>
      </c>
      <c r="B25" s="87" t="s">
        <v>112</v>
      </c>
      <c r="C25" s="88"/>
      <c r="D25" s="88"/>
      <c r="E25" s="88"/>
      <c r="F25" s="88"/>
      <c r="G25" s="239">
        <f>SUM(C25:E25)</f>
        <v>0</v>
      </c>
      <c r="H25" s="88"/>
      <c r="I25" s="88">
        <v>22.8</v>
      </c>
      <c r="J25" s="88"/>
      <c r="K25" s="100">
        <f>SUM(H25:J25)</f>
        <v>22.8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71"/>
      <c r="AE25" s="171"/>
      <c r="AF25" s="171"/>
      <c r="AG25" s="171"/>
      <c r="AH25" s="171"/>
      <c r="AI25" s="171"/>
      <c r="AJ25" s="88"/>
      <c r="AK25" s="88"/>
      <c r="AL25" s="88"/>
      <c r="AM25" s="88"/>
      <c r="AN25" s="100">
        <f t="shared" si="19"/>
        <v>0</v>
      </c>
      <c r="AO25" s="78"/>
      <c r="AP25" s="78"/>
      <c r="AQ25" s="78"/>
      <c r="AR25" s="78"/>
      <c r="AS25" s="78"/>
      <c r="AT25" s="78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67"/>
      <c r="CL25" s="90"/>
      <c r="CM25" s="78"/>
      <c r="CN25" s="78" t="e">
        <f t="shared" si="10"/>
        <v>#DIV/0!</v>
      </c>
      <c r="CO25" s="78" t="e">
        <f t="shared" si="11"/>
        <v>#DIV/0!</v>
      </c>
      <c r="CP25" s="78"/>
      <c r="CQ25" s="78" t="e">
        <f t="shared" si="12"/>
        <v>#DIV/0!</v>
      </c>
      <c r="CR25" s="97">
        <f t="shared" si="7"/>
        <v>0</v>
      </c>
      <c r="CS25" s="110"/>
      <c r="CT25" s="78" t="e">
        <f t="shared" si="8"/>
        <v>#DIV/0!</v>
      </c>
      <c r="CU25" s="78" t="e">
        <f t="shared" si="3"/>
        <v>#DIV/0!</v>
      </c>
      <c r="CV25" s="149"/>
      <c r="CW25" s="78" t="e">
        <f t="shared" si="4"/>
        <v>#DIV/0!</v>
      </c>
      <c r="CX25" s="102" t="e">
        <f t="shared" si="5"/>
        <v>#DIV/0!</v>
      </c>
      <c r="CY25" s="84"/>
    </row>
    <row r="26" spans="1:103" s="94" customFormat="1" ht="78.75" customHeight="1">
      <c r="A26" s="37" t="s">
        <v>42</v>
      </c>
      <c r="B26" s="32" t="s">
        <v>90</v>
      </c>
      <c r="C26" s="38">
        <f>SUM(C27:C28)</f>
        <v>0</v>
      </c>
      <c r="D26" s="38">
        <f>SUM(D27:D28)</f>
        <v>0</v>
      </c>
      <c r="E26" s="38">
        <f>SUM(E27:E28)</f>
        <v>0</v>
      </c>
      <c r="F26" s="38"/>
      <c r="G26" s="151">
        <f>C26+D26+E26</f>
        <v>0</v>
      </c>
      <c r="H26" s="38">
        <v>0</v>
      </c>
      <c r="I26" s="38">
        <v>0</v>
      </c>
      <c r="J26" s="38">
        <f>J27+J28</f>
        <v>1224.52721</v>
      </c>
      <c r="K26" s="64">
        <f aca="true" t="shared" si="20" ref="K26:K42">SUM(H26:J26)</f>
        <v>1224.52721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36"/>
      <c r="AE26" s="136"/>
      <c r="AF26" s="136"/>
      <c r="AG26" s="136"/>
      <c r="AH26" s="136"/>
      <c r="AI26" s="136"/>
      <c r="AJ26" s="38"/>
      <c r="AK26" s="38">
        <v>0</v>
      </c>
      <c r="AL26" s="38">
        <v>0</v>
      </c>
      <c r="AM26" s="38">
        <v>0</v>
      </c>
      <c r="AN26" s="20">
        <f t="shared" si="19"/>
        <v>0</v>
      </c>
      <c r="AO26" s="33"/>
      <c r="AP26" s="33"/>
      <c r="AQ26" s="33"/>
      <c r="AR26" s="33"/>
      <c r="AS26" s="33"/>
      <c r="AT26" s="33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2"/>
      <c r="CL26" s="65"/>
      <c r="CM26" s="33"/>
      <c r="CN26" s="33" t="e">
        <f t="shared" si="10"/>
        <v>#DIV/0!</v>
      </c>
      <c r="CO26" s="33" t="e">
        <f t="shared" si="11"/>
        <v>#DIV/0!</v>
      </c>
      <c r="CP26" s="33"/>
      <c r="CQ26" s="33">
        <f t="shared" si="12"/>
        <v>0</v>
      </c>
      <c r="CR26" s="19">
        <f t="shared" si="7"/>
        <v>0</v>
      </c>
      <c r="CS26" s="39"/>
      <c r="CT26" s="33" t="e">
        <f t="shared" si="8"/>
        <v>#DIV/0!</v>
      </c>
      <c r="CU26" s="33" t="e">
        <f t="shared" si="3"/>
        <v>#DIV/0!</v>
      </c>
      <c r="CV26" s="65"/>
      <c r="CW26" s="33" t="e">
        <f t="shared" si="4"/>
        <v>#DIV/0!</v>
      </c>
      <c r="CX26" s="18" t="e">
        <f t="shared" si="5"/>
        <v>#DIV/0!</v>
      </c>
      <c r="CY26" s="93"/>
    </row>
    <row r="27" spans="1:162" s="5" customFormat="1" ht="63.75" customHeight="1">
      <c r="A27" s="35" t="s">
        <v>43</v>
      </c>
      <c r="B27" s="62" t="s">
        <v>91</v>
      </c>
      <c r="C27" s="17"/>
      <c r="D27" s="17"/>
      <c r="E27" s="17"/>
      <c r="F27" s="17"/>
      <c r="G27" s="151">
        <f aca="true" t="shared" si="21" ref="G27:G42">C27+D27+E27</f>
        <v>0</v>
      </c>
      <c r="H27" s="17"/>
      <c r="I27" s="17"/>
      <c r="J27" s="17"/>
      <c r="K27" s="20">
        <f t="shared" si="20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35"/>
      <c r="AE27" s="135"/>
      <c r="AF27" s="135"/>
      <c r="AG27" s="135"/>
      <c r="AH27" s="135"/>
      <c r="AI27" s="135"/>
      <c r="AJ27" s="17"/>
      <c r="AK27" s="17"/>
      <c r="AL27" s="17"/>
      <c r="AM27" s="17"/>
      <c r="AN27" s="20">
        <f t="shared" si="19"/>
        <v>0</v>
      </c>
      <c r="AO27" s="8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2"/>
      <c r="CM27" s="8"/>
      <c r="CN27" s="8" t="e">
        <f t="shared" si="10"/>
        <v>#DIV/0!</v>
      </c>
      <c r="CO27" s="8" t="e">
        <f t="shared" si="11"/>
        <v>#DIV/0!</v>
      </c>
      <c r="CP27" s="8"/>
      <c r="CQ27" s="8" t="e">
        <f t="shared" si="12"/>
        <v>#DIV/0!</v>
      </c>
      <c r="CR27" s="19" t="e">
        <f t="shared" si="7"/>
        <v>#DIV/0!</v>
      </c>
      <c r="CS27" s="11"/>
      <c r="CT27" s="8" t="e">
        <f t="shared" si="8"/>
        <v>#DIV/0!</v>
      </c>
      <c r="CU27" s="8" t="e">
        <f t="shared" si="3"/>
        <v>#DIV/0!</v>
      </c>
      <c r="CV27" s="12"/>
      <c r="CW27" s="8" t="e">
        <f t="shared" si="4"/>
        <v>#DIV/0!</v>
      </c>
      <c r="CX27" s="18" t="e">
        <f t="shared" si="5"/>
        <v>#DIV/0!</v>
      </c>
      <c r="CY27" s="5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5" customFormat="1" ht="36" customHeight="1">
      <c r="A28" s="35" t="s">
        <v>92</v>
      </c>
      <c r="B28" s="61" t="s">
        <v>93</v>
      </c>
      <c r="C28" s="17"/>
      <c r="D28" s="17"/>
      <c r="E28" s="17"/>
      <c r="F28" s="17"/>
      <c r="G28" s="151">
        <f t="shared" si="21"/>
        <v>0</v>
      </c>
      <c r="H28" s="17"/>
      <c r="I28" s="17"/>
      <c r="J28" s="17">
        <v>1224.52721</v>
      </c>
      <c r="K28" s="20">
        <f t="shared" si="20"/>
        <v>1224.52721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35"/>
      <c r="AE28" s="135"/>
      <c r="AF28" s="135"/>
      <c r="AG28" s="135"/>
      <c r="AH28" s="135"/>
      <c r="AI28" s="135"/>
      <c r="AJ28" s="17"/>
      <c r="AK28" s="17"/>
      <c r="AL28" s="17"/>
      <c r="AM28" s="17"/>
      <c r="AN28" s="20">
        <f t="shared" si="19"/>
        <v>0</v>
      </c>
      <c r="AO28" s="8"/>
      <c r="AP28" s="8"/>
      <c r="AQ28" s="8"/>
      <c r="AR28" s="8"/>
      <c r="AS28" s="8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10"/>
      <c r="CL28" s="12"/>
      <c r="CM28" s="8"/>
      <c r="CN28" s="8" t="e">
        <f t="shared" si="10"/>
        <v>#DIV/0!</v>
      </c>
      <c r="CO28" s="8" t="e">
        <f t="shared" si="11"/>
        <v>#DIV/0!</v>
      </c>
      <c r="CP28" s="8"/>
      <c r="CQ28" s="8">
        <f t="shared" si="12"/>
        <v>0</v>
      </c>
      <c r="CR28" s="19">
        <f t="shared" si="7"/>
        <v>0</v>
      </c>
      <c r="CS28" s="11"/>
      <c r="CT28" s="8" t="e">
        <f t="shared" si="8"/>
        <v>#DIV/0!</v>
      </c>
      <c r="CU28" s="8" t="e">
        <f t="shared" si="3"/>
        <v>#DIV/0!</v>
      </c>
      <c r="CV28" s="12"/>
      <c r="CW28" s="8" t="e">
        <f t="shared" si="4"/>
        <v>#DIV/0!</v>
      </c>
      <c r="CX28" s="18" t="e">
        <f t="shared" si="5"/>
        <v>#DIV/0!</v>
      </c>
      <c r="CY28" s="51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03" s="94" customFormat="1" ht="60.75" customHeight="1">
      <c r="A29" s="37" t="s">
        <v>44</v>
      </c>
      <c r="B29" s="32" t="s">
        <v>108</v>
      </c>
      <c r="C29" s="38">
        <f>SUM(C30:C42)</f>
        <v>516.3768299999999</v>
      </c>
      <c r="D29" s="38">
        <f>SUM(D30:D42)</f>
        <v>0</v>
      </c>
      <c r="E29" s="38">
        <f>SUM(E30:E42)</f>
        <v>13749.869999999999</v>
      </c>
      <c r="F29" s="38"/>
      <c r="G29" s="151">
        <f t="shared" si="21"/>
        <v>14266.246829999998</v>
      </c>
      <c r="H29" s="38">
        <f>SUM(H30:H42)</f>
        <v>517.97063</v>
      </c>
      <c r="I29" s="38">
        <f>SUM(I30:I42)</f>
        <v>0</v>
      </c>
      <c r="J29" s="38">
        <f>SUM(J30:J42)</f>
        <v>13873.37511</v>
      </c>
      <c r="K29" s="64">
        <f t="shared" si="20"/>
        <v>14391.34574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36"/>
      <c r="AE29" s="136"/>
      <c r="AF29" s="136"/>
      <c r="AG29" s="136"/>
      <c r="AH29" s="136"/>
      <c r="AI29" s="136"/>
      <c r="AJ29" s="38"/>
      <c r="AK29" s="38">
        <f>SUM(AK30:AK42)</f>
        <v>129.16442999999998</v>
      </c>
      <c r="AL29" s="38">
        <f>SUM(AL30:AL42)</f>
        <v>0</v>
      </c>
      <c r="AM29" s="38">
        <f>SUM(AM30:AM42)</f>
        <v>2441.81115</v>
      </c>
      <c r="AN29" s="20">
        <f t="shared" si="19"/>
        <v>2570.97558</v>
      </c>
      <c r="AO29" s="33"/>
      <c r="AP29" s="33"/>
      <c r="AQ29" s="33"/>
      <c r="AR29" s="33"/>
      <c r="AS29" s="33"/>
      <c r="AT29" s="33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2"/>
      <c r="CL29" s="65"/>
      <c r="CM29" s="33"/>
      <c r="CN29" s="33">
        <f t="shared" si="10"/>
        <v>24.936632024869823</v>
      </c>
      <c r="CO29" s="33">
        <f t="shared" si="11"/>
        <v>0</v>
      </c>
      <c r="CP29" s="33" t="e">
        <f>#REF!/I29*100</f>
        <v>#REF!</v>
      </c>
      <c r="CQ29" s="33">
        <f t="shared" si="12"/>
        <v>17.60070012263944</v>
      </c>
      <c r="CR29" s="19">
        <f t="shared" si="7"/>
        <v>17.864733614550765</v>
      </c>
      <c r="CS29" s="39"/>
      <c r="CT29" s="33">
        <f t="shared" si="8"/>
        <v>0.9393865542001487</v>
      </c>
      <c r="CU29" s="33">
        <f t="shared" si="3"/>
        <v>0</v>
      </c>
      <c r="CV29" s="33" t="e">
        <f>#REF!/E29*100</f>
        <v>#REF!</v>
      </c>
      <c r="CW29" s="33">
        <f t="shared" si="4"/>
        <v>17.758794446783863</v>
      </c>
      <c r="CX29" s="18">
        <f t="shared" si="5"/>
        <v>18.02138719900446</v>
      </c>
      <c r="CY29" s="93"/>
    </row>
    <row r="30" spans="1:162" s="71" customFormat="1" ht="60">
      <c r="A30" s="146" t="s">
        <v>50</v>
      </c>
      <c r="B30" s="104" t="s">
        <v>94</v>
      </c>
      <c r="C30" s="113">
        <v>0</v>
      </c>
      <c r="D30" s="113"/>
      <c r="E30" s="233">
        <v>11659.65</v>
      </c>
      <c r="F30" s="113"/>
      <c r="G30" s="234">
        <f t="shared" si="21"/>
        <v>11659.65</v>
      </c>
      <c r="H30" s="113">
        <v>0.19676</v>
      </c>
      <c r="I30" s="113"/>
      <c r="J30" s="88">
        <v>11970.34921</v>
      </c>
      <c r="K30" s="100">
        <f t="shared" si="20"/>
        <v>11970.545970000001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72"/>
      <c r="AE30" s="172"/>
      <c r="AF30" s="172"/>
      <c r="AG30" s="172"/>
      <c r="AH30" s="172"/>
      <c r="AI30" s="172"/>
      <c r="AJ30" s="113"/>
      <c r="AK30" s="113">
        <v>0</v>
      </c>
      <c r="AL30" s="113"/>
      <c r="AM30" s="113">
        <v>2096.8351</v>
      </c>
      <c r="AN30" s="100">
        <f t="shared" si="19"/>
        <v>2096.8351</v>
      </c>
      <c r="AO30" s="34"/>
      <c r="AP30" s="34"/>
      <c r="AQ30" s="34"/>
      <c r="AR30" s="34"/>
      <c r="AS30" s="34"/>
      <c r="AT30" s="3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66"/>
      <c r="CL30" s="115"/>
      <c r="CM30" s="34"/>
      <c r="CN30" s="34">
        <f t="shared" si="10"/>
        <v>0</v>
      </c>
      <c r="CO30" s="34">
        <f t="shared" si="11"/>
        <v>0</v>
      </c>
      <c r="CP30" s="34"/>
      <c r="CQ30" s="34">
        <f t="shared" si="12"/>
        <v>17.51690834757192</v>
      </c>
      <c r="CR30" s="97">
        <f t="shared" si="7"/>
        <v>17.51662042195056</v>
      </c>
      <c r="CS30" s="147"/>
      <c r="CT30" s="34">
        <f t="shared" si="8"/>
        <v>0</v>
      </c>
      <c r="CU30" s="34" t="e">
        <f t="shared" si="3"/>
        <v>#DIV/0!</v>
      </c>
      <c r="CV30" s="115"/>
      <c r="CW30" s="34">
        <f t="shared" si="4"/>
        <v>17.98368818961118</v>
      </c>
      <c r="CX30" s="102">
        <f t="shared" si="5"/>
        <v>17.98368818961118</v>
      </c>
      <c r="CY30" s="148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</row>
    <row r="31" spans="1:162" s="71" customFormat="1" ht="48.75" customHeight="1">
      <c r="A31" s="146" t="s">
        <v>51</v>
      </c>
      <c r="B31" s="59" t="s">
        <v>95</v>
      </c>
      <c r="C31" s="113"/>
      <c r="D31" s="113"/>
      <c r="E31" s="233">
        <v>300</v>
      </c>
      <c r="F31" s="113"/>
      <c r="G31" s="234">
        <f t="shared" si="21"/>
        <v>300</v>
      </c>
      <c r="H31" s="113"/>
      <c r="I31" s="113"/>
      <c r="J31" s="88">
        <v>300</v>
      </c>
      <c r="K31" s="100">
        <f t="shared" si="20"/>
        <v>300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72"/>
      <c r="AE31" s="172"/>
      <c r="AF31" s="172"/>
      <c r="AG31" s="172"/>
      <c r="AH31" s="172"/>
      <c r="AI31" s="172"/>
      <c r="AJ31" s="113"/>
      <c r="AK31" s="113"/>
      <c r="AL31" s="113"/>
      <c r="AM31" s="113">
        <v>0.15</v>
      </c>
      <c r="AN31" s="100">
        <f t="shared" si="19"/>
        <v>0.15</v>
      </c>
      <c r="AO31" s="34"/>
      <c r="AP31" s="34"/>
      <c r="AQ31" s="34"/>
      <c r="AR31" s="34"/>
      <c r="AS31" s="34"/>
      <c r="AT31" s="3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66"/>
      <c r="CL31" s="115"/>
      <c r="CM31" s="34"/>
      <c r="CN31" s="34" t="e">
        <f t="shared" si="10"/>
        <v>#DIV/0!</v>
      </c>
      <c r="CO31" s="34" t="e">
        <f t="shared" si="11"/>
        <v>#DIV/0!</v>
      </c>
      <c r="CP31" s="34"/>
      <c r="CQ31" s="34">
        <f t="shared" si="12"/>
        <v>0.05</v>
      </c>
      <c r="CR31" s="97">
        <f t="shared" si="7"/>
        <v>0.05</v>
      </c>
      <c r="CS31" s="147"/>
      <c r="CT31" s="34">
        <f t="shared" si="8"/>
        <v>0</v>
      </c>
      <c r="CU31" s="34" t="e">
        <f t="shared" si="3"/>
        <v>#DIV/0!</v>
      </c>
      <c r="CV31" s="115"/>
      <c r="CW31" s="34">
        <f t="shared" si="4"/>
        <v>0.05</v>
      </c>
      <c r="CX31" s="102">
        <f t="shared" si="5"/>
        <v>0.05</v>
      </c>
      <c r="CY31" s="148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</row>
    <row r="32" spans="1:162" s="71" customFormat="1" ht="33" customHeight="1">
      <c r="A32" s="146" t="s">
        <v>52</v>
      </c>
      <c r="B32" s="59" t="s">
        <v>96</v>
      </c>
      <c r="C32" s="113">
        <v>49.97683</v>
      </c>
      <c r="D32" s="113"/>
      <c r="E32" s="88"/>
      <c r="F32" s="113"/>
      <c r="G32" s="234">
        <f t="shared" si="21"/>
        <v>49.97683</v>
      </c>
      <c r="H32" s="113">
        <v>51.37387</v>
      </c>
      <c r="I32" s="113"/>
      <c r="J32" s="88"/>
      <c r="K32" s="100">
        <f t="shared" si="20"/>
        <v>51.37387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72"/>
      <c r="AE32" s="172"/>
      <c r="AF32" s="172"/>
      <c r="AG32" s="172"/>
      <c r="AH32" s="172"/>
      <c r="AI32" s="172"/>
      <c r="AJ32" s="113"/>
      <c r="AK32" s="113">
        <v>12.56443</v>
      </c>
      <c r="AL32" s="113"/>
      <c r="AM32" s="113"/>
      <c r="AN32" s="100">
        <f t="shared" si="19"/>
        <v>12.56443</v>
      </c>
      <c r="AO32" s="34"/>
      <c r="AP32" s="34"/>
      <c r="AQ32" s="34"/>
      <c r="AR32" s="34"/>
      <c r="AS32" s="34"/>
      <c r="AT32" s="3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66"/>
      <c r="CL32" s="115"/>
      <c r="CM32" s="34"/>
      <c r="CN32" s="34">
        <f t="shared" si="10"/>
        <v>24.456849367197762</v>
      </c>
      <c r="CO32" s="34">
        <f t="shared" si="11"/>
        <v>0</v>
      </c>
      <c r="CP32" s="34"/>
      <c r="CQ32" s="34" t="e">
        <f t="shared" si="12"/>
        <v>#DIV/0!</v>
      </c>
      <c r="CR32" s="97">
        <f t="shared" si="7"/>
        <v>24.456849367197762</v>
      </c>
      <c r="CS32" s="147"/>
      <c r="CT32" s="34" t="e">
        <f t="shared" si="8"/>
        <v>#DIV/0!</v>
      </c>
      <c r="CU32" s="34">
        <f t="shared" si="3"/>
        <v>0</v>
      </c>
      <c r="CV32" s="115"/>
      <c r="CW32" s="34" t="e">
        <f t="shared" si="4"/>
        <v>#DIV/0!</v>
      </c>
      <c r="CX32" s="102">
        <f t="shared" si="5"/>
        <v>25.140510112386078</v>
      </c>
      <c r="CY32" s="148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</row>
    <row r="33" spans="1:162" s="71" customFormat="1" ht="45">
      <c r="A33" s="146" t="s">
        <v>53</v>
      </c>
      <c r="B33" s="59" t="s">
        <v>97</v>
      </c>
      <c r="C33" s="113">
        <v>466.4</v>
      </c>
      <c r="D33" s="113"/>
      <c r="E33" s="88"/>
      <c r="F33" s="113"/>
      <c r="G33" s="234">
        <f t="shared" si="21"/>
        <v>466.4</v>
      </c>
      <c r="H33" s="113">
        <v>466.4</v>
      </c>
      <c r="I33" s="113"/>
      <c r="J33" s="88"/>
      <c r="K33" s="100">
        <f t="shared" si="20"/>
        <v>466.4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72"/>
      <c r="AE33" s="172"/>
      <c r="AF33" s="172"/>
      <c r="AG33" s="172"/>
      <c r="AH33" s="172"/>
      <c r="AI33" s="172"/>
      <c r="AJ33" s="113"/>
      <c r="AK33" s="113">
        <v>116.6</v>
      </c>
      <c r="AL33" s="113"/>
      <c r="AM33" s="113"/>
      <c r="AN33" s="100">
        <f t="shared" si="19"/>
        <v>116.6</v>
      </c>
      <c r="AO33" s="34"/>
      <c r="AP33" s="34"/>
      <c r="AQ33" s="34"/>
      <c r="AR33" s="34"/>
      <c r="AS33" s="34"/>
      <c r="AT33" s="3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66"/>
      <c r="CL33" s="115"/>
      <c r="CM33" s="34"/>
      <c r="CN33" s="34">
        <f t="shared" si="10"/>
        <v>25</v>
      </c>
      <c r="CO33" s="34">
        <f t="shared" si="11"/>
        <v>0</v>
      </c>
      <c r="CP33" s="34"/>
      <c r="CQ33" s="34" t="e">
        <f t="shared" si="12"/>
        <v>#DIV/0!</v>
      </c>
      <c r="CR33" s="97">
        <f t="shared" si="7"/>
        <v>25</v>
      </c>
      <c r="CS33" s="147"/>
      <c r="CT33" s="34" t="e">
        <f t="shared" si="8"/>
        <v>#DIV/0!</v>
      </c>
      <c r="CU33" s="34">
        <f t="shared" si="3"/>
        <v>0</v>
      </c>
      <c r="CV33" s="115"/>
      <c r="CW33" s="34" t="e">
        <f t="shared" si="4"/>
        <v>#DIV/0!</v>
      </c>
      <c r="CX33" s="102">
        <f t="shared" si="5"/>
        <v>25</v>
      </c>
      <c r="CY33" s="148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</row>
    <row r="34" spans="1:162" s="71" customFormat="1" ht="89.25" customHeight="1">
      <c r="A34" s="146" t="s">
        <v>54</v>
      </c>
      <c r="B34" s="76" t="s">
        <v>98</v>
      </c>
      <c r="C34" s="113"/>
      <c r="D34" s="113"/>
      <c r="E34" s="88">
        <v>926.22</v>
      </c>
      <c r="F34" s="113"/>
      <c r="G34" s="234">
        <f t="shared" si="21"/>
        <v>926.22</v>
      </c>
      <c r="H34" s="113"/>
      <c r="I34" s="113"/>
      <c r="J34" s="88">
        <v>615.52</v>
      </c>
      <c r="K34" s="100">
        <f t="shared" si="20"/>
        <v>615.52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72"/>
      <c r="AE34" s="172"/>
      <c r="AF34" s="172"/>
      <c r="AG34" s="172"/>
      <c r="AH34" s="172"/>
      <c r="AI34" s="172"/>
      <c r="AJ34" s="113"/>
      <c r="AK34" s="113"/>
      <c r="AL34" s="113"/>
      <c r="AM34" s="113">
        <v>154.44925</v>
      </c>
      <c r="AN34" s="100">
        <f t="shared" si="19"/>
        <v>154.44925</v>
      </c>
      <c r="AO34" s="34"/>
      <c r="AP34" s="34"/>
      <c r="AQ34" s="34"/>
      <c r="AR34" s="34"/>
      <c r="AS34" s="34"/>
      <c r="AT34" s="3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66"/>
      <c r="CL34" s="115"/>
      <c r="CM34" s="34"/>
      <c r="CN34" s="34" t="e">
        <f t="shared" si="10"/>
        <v>#DIV/0!</v>
      </c>
      <c r="CO34" s="34" t="e">
        <f t="shared" si="11"/>
        <v>#DIV/0!</v>
      </c>
      <c r="CP34" s="34"/>
      <c r="CQ34" s="34">
        <f t="shared" si="12"/>
        <v>25.092482778788668</v>
      </c>
      <c r="CR34" s="97">
        <f t="shared" si="7"/>
        <v>25.092482778788668</v>
      </c>
      <c r="CS34" s="147"/>
      <c r="CT34" s="34">
        <f t="shared" si="8"/>
        <v>0</v>
      </c>
      <c r="CU34" s="34" t="e">
        <f t="shared" si="3"/>
        <v>#DIV/0!</v>
      </c>
      <c r="CV34" s="115"/>
      <c r="CW34" s="34">
        <f t="shared" si="4"/>
        <v>16.675222949191337</v>
      </c>
      <c r="CX34" s="102">
        <f t="shared" si="5"/>
        <v>16.675222949191337</v>
      </c>
      <c r="CY34" s="148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</row>
    <row r="35" spans="1:162" s="71" customFormat="1" ht="32.25" customHeight="1">
      <c r="A35" s="146" t="s">
        <v>55</v>
      </c>
      <c r="B35" s="104" t="s">
        <v>99</v>
      </c>
      <c r="C35" s="113"/>
      <c r="D35" s="113"/>
      <c r="E35" s="235"/>
      <c r="F35" s="113"/>
      <c r="G35" s="234">
        <f t="shared" si="21"/>
        <v>0</v>
      </c>
      <c r="H35" s="88"/>
      <c r="I35" s="113"/>
      <c r="J35" s="88"/>
      <c r="K35" s="100">
        <f t="shared" si="20"/>
        <v>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72"/>
      <c r="AE35" s="172"/>
      <c r="AF35" s="172"/>
      <c r="AG35" s="172"/>
      <c r="AH35" s="172"/>
      <c r="AI35" s="172"/>
      <c r="AJ35" s="113"/>
      <c r="AK35" s="88"/>
      <c r="AL35" s="113"/>
      <c r="AM35" s="113"/>
      <c r="AN35" s="100">
        <f t="shared" si="19"/>
        <v>0</v>
      </c>
      <c r="AO35" s="34"/>
      <c r="AP35" s="34"/>
      <c r="AQ35" s="34"/>
      <c r="AR35" s="34"/>
      <c r="AS35" s="34"/>
      <c r="AT35" s="3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66"/>
      <c r="CL35" s="115"/>
      <c r="CM35" s="34"/>
      <c r="CN35" s="34" t="e">
        <f t="shared" si="10"/>
        <v>#DIV/0!</v>
      </c>
      <c r="CO35" s="34" t="e">
        <f t="shared" si="11"/>
        <v>#DIV/0!</v>
      </c>
      <c r="CP35" s="34"/>
      <c r="CQ35" s="34" t="e">
        <f t="shared" si="12"/>
        <v>#DIV/0!</v>
      </c>
      <c r="CR35" s="97" t="e">
        <f t="shared" si="7"/>
        <v>#DIV/0!</v>
      </c>
      <c r="CS35" s="147"/>
      <c r="CT35" s="34" t="e">
        <f t="shared" si="8"/>
        <v>#DIV/0!</v>
      </c>
      <c r="CU35" s="34" t="e">
        <f t="shared" si="3"/>
        <v>#DIV/0!</v>
      </c>
      <c r="CV35" s="115"/>
      <c r="CW35" s="34" t="e">
        <f t="shared" si="4"/>
        <v>#DIV/0!</v>
      </c>
      <c r="CX35" s="102" t="e">
        <f t="shared" si="5"/>
        <v>#DIV/0!</v>
      </c>
      <c r="CY35" s="148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</row>
    <row r="36" spans="1:162" s="71" customFormat="1" ht="30">
      <c r="A36" s="146" t="s">
        <v>56</v>
      </c>
      <c r="B36" s="59" t="s">
        <v>100</v>
      </c>
      <c r="C36" s="113"/>
      <c r="D36" s="113"/>
      <c r="E36" s="88"/>
      <c r="F36" s="113"/>
      <c r="G36" s="234">
        <f t="shared" si="21"/>
        <v>0</v>
      </c>
      <c r="H36" s="113"/>
      <c r="I36" s="113"/>
      <c r="J36" s="88"/>
      <c r="K36" s="100">
        <f t="shared" si="20"/>
        <v>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72"/>
      <c r="AE36" s="172"/>
      <c r="AF36" s="172"/>
      <c r="AG36" s="172"/>
      <c r="AH36" s="172"/>
      <c r="AI36" s="172"/>
      <c r="AJ36" s="113"/>
      <c r="AK36" s="113"/>
      <c r="AL36" s="113"/>
      <c r="AM36" s="113"/>
      <c r="AN36" s="100">
        <f t="shared" si="19"/>
        <v>0</v>
      </c>
      <c r="AO36" s="34"/>
      <c r="AP36" s="34"/>
      <c r="AQ36" s="34"/>
      <c r="AR36" s="34"/>
      <c r="AS36" s="34"/>
      <c r="AT36" s="3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66"/>
      <c r="CL36" s="115"/>
      <c r="CM36" s="34"/>
      <c r="CN36" s="34" t="e">
        <f t="shared" si="10"/>
        <v>#DIV/0!</v>
      </c>
      <c r="CO36" s="34" t="e">
        <f t="shared" si="11"/>
        <v>#DIV/0!</v>
      </c>
      <c r="CP36" s="34"/>
      <c r="CQ36" s="34" t="e">
        <f t="shared" si="12"/>
        <v>#DIV/0!</v>
      </c>
      <c r="CR36" s="97" t="e">
        <f t="shared" si="7"/>
        <v>#DIV/0!</v>
      </c>
      <c r="CS36" s="147"/>
      <c r="CT36" s="34" t="e">
        <f t="shared" si="8"/>
        <v>#DIV/0!</v>
      </c>
      <c r="CU36" s="34" t="e">
        <f t="shared" si="3"/>
        <v>#DIV/0!</v>
      </c>
      <c r="CV36" s="115"/>
      <c r="CW36" s="34" t="e">
        <f t="shared" si="4"/>
        <v>#DIV/0!</v>
      </c>
      <c r="CX36" s="102" t="e">
        <f t="shared" si="5"/>
        <v>#DIV/0!</v>
      </c>
      <c r="CY36" s="148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</row>
    <row r="37" spans="1:162" s="71" customFormat="1" ht="47.25" customHeight="1">
      <c r="A37" s="146" t="s">
        <v>57</v>
      </c>
      <c r="B37" s="104" t="s">
        <v>101</v>
      </c>
      <c r="C37" s="113"/>
      <c r="D37" s="113"/>
      <c r="E37" s="88">
        <v>118</v>
      </c>
      <c r="F37" s="113"/>
      <c r="G37" s="234">
        <f t="shared" si="21"/>
        <v>118</v>
      </c>
      <c r="H37" s="113"/>
      <c r="I37" s="113"/>
      <c r="J37" s="88">
        <v>118</v>
      </c>
      <c r="K37" s="100">
        <f t="shared" si="20"/>
        <v>118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72"/>
      <c r="AE37" s="172"/>
      <c r="AF37" s="172"/>
      <c r="AG37" s="172"/>
      <c r="AH37" s="172"/>
      <c r="AI37" s="172"/>
      <c r="AJ37" s="113"/>
      <c r="AK37" s="113"/>
      <c r="AL37" s="113"/>
      <c r="AM37" s="113">
        <v>13</v>
      </c>
      <c r="AN37" s="100">
        <f t="shared" si="19"/>
        <v>13</v>
      </c>
      <c r="AO37" s="34"/>
      <c r="AP37" s="34"/>
      <c r="AQ37" s="34"/>
      <c r="AR37" s="34"/>
      <c r="AS37" s="34"/>
      <c r="AT37" s="3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66"/>
      <c r="CL37" s="115"/>
      <c r="CM37" s="34"/>
      <c r="CN37" s="34" t="e">
        <f t="shared" si="10"/>
        <v>#DIV/0!</v>
      </c>
      <c r="CO37" s="34" t="e">
        <f t="shared" si="11"/>
        <v>#DIV/0!</v>
      </c>
      <c r="CP37" s="34"/>
      <c r="CQ37" s="34">
        <f t="shared" si="12"/>
        <v>11.016949152542372</v>
      </c>
      <c r="CR37" s="97">
        <f t="shared" si="7"/>
        <v>11.016949152542372</v>
      </c>
      <c r="CS37" s="147"/>
      <c r="CT37" s="34">
        <f t="shared" si="8"/>
        <v>0</v>
      </c>
      <c r="CU37" s="34" t="e">
        <f t="shared" si="3"/>
        <v>#DIV/0!</v>
      </c>
      <c r="CV37" s="115"/>
      <c r="CW37" s="34">
        <f t="shared" si="4"/>
        <v>11.016949152542372</v>
      </c>
      <c r="CX37" s="102">
        <f t="shared" si="5"/>
        <v>11.016949152542372</v>
      </c>
      <c r="CY37" s="148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</row>
    <row r="38" spans="1:162" s="71" customFormat="1" ht="30">
      <c r="A38" s="146" t="s">
        <v>102</v>
      </c>
      <c r="B38" s="63" t="s">
        <v>48</v>
      </c>
      <c r="C38" s="113"/>
      <c r="D38" s="113"/>
      <c r="E38" s="88">
        <v>350</v>
      </c>
      <c r="F38" s="113"/>
      <c r="G38" s="234">
        <f t="shared" si="21"/>
        <v>350</v>
      </c>
      <c r="H38" s="113"/>
      <c r="I38" s="113"/>
      <c r="J38" s="88">
        <v>473.5059</v>
      </c>
      <c r="K38" s="100">
        <f t="shared" si="20"/>
        <v>473.5059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72"/>
      <c r="AE38" s="172"/>
      <c r="AF38" s="172"/>
      <c r="AG38" s="172"/>
      <c r="AH38" s="172"/>
      <c r="AI38" s="172"/>
      <c r="AJ38" s="113"/>
      <c r="AK38" s="113"/>
      <c r="AL38" s="113"/>
      <c r="AM38" s="113">
        <v>102.3768</v>
      </c>
      <c r="AN38" s="100">
        <f t="shared" si="19"/>
        <v>102.3768</v>
      </c>
      <c r="AO38" s="34"/>
      <c r="AP38" s="34"/>
      <c r="AQ38" s="34"/>
      <c r="AR38" s="34"/>
      <c r="AS38" s="34"/>
      <c r="AT38" s="3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66"/>
      <c r="CL38" s="115"/>
      <c r="CM38" s="34"/>
      <c r="CN38" s="34" t="e">
        <f t="shared" si="10"/>
        <v>#DIV/0!</v>
      </c>
      <c r="CO38" s="34" t="e">
        <f t="shared" si="11"/>
        <v>#DIV/0!</v>
      </c>
      <c r="CP38" s="34"/>
      <c r="CQ38" s="34">
        <f t="shared" si="12"/>
        <v>21.62101887220413</v>
      </c>
      <c r="CR38" s="97">
        <f t="shared" si="7"/>
        <v>21.62101887220413</v>
      </c>
      <c r="CS38" s="147"/>
      <c r="CT38" s="34">
        <f t="shared" si="8"/>
        <v>0</v>
      </c>
      <c r="CU38" s="34" t="e">
        <f t="shared" si="3"/>
        <v>#DIV/0!</v>
      </c>
      <c r="CV38" s="115"/>
      <c r="CW38" s="34">
        <f t="shared" si="4"/>
        <v>29.250514285714285</v>
      </c>
      <c r="CX38" s="102">
        <f t="shared" si="5"/>
        <v>29.250514285714285</v>
      </c>
      <c r="CY38" s="148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</row>
    <row r="39" spans="1:162" s="71" customFormat="1" ht="48" customHeight="1">
      <c r="A39" s="146" t="s">
        <v>103</v>
      </c>
      <c r="B39" s="59" t="s">
        <v>104</v>
      </c>
      <c r="C39" s="113"/>
      <c r="D39" s="113"/>
      <c r="E39" s="88"/>
      <c r="F39" s="113"/>
      <c r="G39" s="234">
        <f t="shared" si="21"/>
        <v>0</v>
      </c>
      <c r="H39" s="113"/>
      <c r="I39" s="113"/>
      <c r="J39" s="88"/>
      <c r="K39" s="100">
        <f t="shared" si="20"/>
        <v>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72"/>
      <c r="AE39" s="172"/>
      <c r="AF39" s="172"/>
      <c r="AG39" s="172"/>
      <c r="AH39" s="172"/>
      <c r="AI39" s="172"/>
      <c r="AJ39" s="113"/>
      <c r="AK39" s="113"/>
      <c r="AL39" s="113"/>
      <c r="AM39" s="113"/>
      <c r="AN39" s="100">
        <f t="shared" si="19"/>
        <v>0</v>
      </c>
      <c r="AO39" s="34"/>
      <c r="AP39" s="34"/>
      <c r="AQ39" s="34"/>
      <c r="AR39" s="34"/>
      <c r="AS39" s="34"/>
      <c r="AT39" s="3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66"/>
      <c r="CL39" s="115"/>
      <c r="CM39" s="34"/>
      <c r="CN39" s="34" t="e">
        <f t="shared" si="10"/>
        <v>#DIV/0!</v>
      </c>
      <c r="CO39" s="34" t="e">
        <f t="shared" si="11"/>
        <v>#DIV/0!</v>
      </c>
      <c r="CP39" s="34"/>
      <c r="CQ39" s="34" t="e">
        <f t="shared" si="12"/>
        <v>#DIV/0!</v>
      </c>
      <c r="CR39" s="97" t="e">
        <f t="shared" si="7"/>
        <v>#DIV/0!</v>
      </c>
      <c r="CS39" s="147"/>
      <c r="CT39" s="34" t="e">
        <f t="shared" si="8"/>
        <v>#DIV/0!</v>
      </c>
      <c r="CU39" s="34" t="e">
        <f t="shared" si="3"/>
        <v>#DIV/0!</v>
      </c>
      <c r="CV39" s="115"/>
      <c r="CW39" s="34" t="e">
        <f t="shared" si="4"/>
        <v>#DIV/0!</v>
      </c>
      <c r="CX39" s="102" t="e">
        <f t="shared" si="5"/>
        <v>#DIV/0!</v>
      </c>
      <c r="CY39" s="148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</row>
    <row r="40" spans="1:162" s="71" customFormat="1" ht="30">
      <c r="A40" s="146" t="s">
        <v>58</v>
      </c>
      <c r="B40" s="104" t="s">
        <v>105</v>
      </c>
      <c r="C40" s="113"/>
      <c r="D40" s="113"/>
      <c r="E40" s="88">
        <v>396</v>
      </c>
      <c r="F40" s="113"/>
      <c r="G40" s="234">
        <f t="shared" si="21"/>
        <v>396</v>
      </c>
      <c r="H40" s="113"/>
      <c r="I40" s="113"/>
      <c r="J40" s="88">
        <v>396</v>
      </c>
      <c r="K40" s="100">
        <f t="shared" si="20"/>
        <v>396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72"/>
      <c r="AE40" s="172"/>
      <c r="AF40" s="172"/>
      <c r="AG40" s="172"/>
      <c r="AH40" s="172"/>
      <c r="AI40" s="172"/>
      <c r="AJ40" s="113"/>
      <c r="AK40" s="113"/>
      <c r="AL40" s="113"/>
      <c r="AM40" s="113">
        <v>75</v>
      </c>
      <c r="AN40" s="100">
        <f t="shared" si="19"/>
        <v>75</v>
      </c>
      <c r="AO40" s="34"/>
      <c r="AP40" s="34"/>
      <c r="AQ40" s="34"/>
      <c r="AR40" s="34"/>
      <c r="AS40" s="34"/>
      <c r="AT40" s="3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66"/>
      <c r="CL40" s="115"/>
      <c r="CM40" s="34"/>
      <c r="CN40" s="34" t="e">
        <f>AK40/H40*100</f>
        <v>#DIV/0!</v>
      </c>
      <c r="CO40" s="34" t="e">
        <f>AL40/H40*100</f>
        <v>#DIV/0!</v>
      </c>
      <c r="CP40" s="34"/>
      <c r="CQ40" s="34">
        <f aca="true" t="shared" si="22" ref="CQ40:CR42">AM40/J40*100</f>
        <v>18.939393939393938</v>
      </c>
      <c r="CR40" s="97">
        <f t="shared" si="22"/>
        <v>18.939393939393938</v>
      </c>
      <c r="CS40" s="147"/>
      <c r="CT40" s="34">
        <f>AK40/E40*100</f>
        <v>0</v>
      </c>
      <c r="CU40" s="34" t="e">
        <f>AL40/C40*100</f>
        <v>#DIV/0!</v>
      </c>
      <c r="CV40" s="115"/>
      <c r="CW40" s="34">
        <f>AM40/E40*100</f>
        <v>18.939393939393938</v>
      </c>
      <c r="CX40" s="102">
        <f>AN40/G40*100</f>
        <v>18.939393939393938</v>
      </c>
      <c r="CY40" s="148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</row>
    <row r="41" spans="1:162" s="71" customFormat="1" ht="30">
      <c r="A41" s="146" t="s">
        <v>126</v>
      </c>
      <c r="B41" s="63" t="s">
        <v>106</v>
      </c>
      <c r="C41" s="113"/>
      <c r="D41" s="113"/>
      <c r="E41" s="88"/>
      <c r="F41" s="113"/>
      <c r="G41" s="234">
        <f t="shared" si="21"/>
        <v>0</v>
      </c>
      <c r="H41" s="113"/>
      <c r="I41" s="113"/>
      <c r="J41" s="88"/>
      <c r="K41" s="100">
        <f t="shared" si="20"/>
        <v>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72"/>
      <c r="AE41" s="172"/>
      <c r="AF41" s="172"/>
      <c r="AG41" s="172"/>
      <c r="AH41" s="172"/>
      <c r="AI41" s="172"/>
      <c r="AJ41" s="113"/>
      <c r="AK41" s="113"/>
      <c r="AL41" s="113"/>
      <c r="AM41" s="113"/>
      <c r="AN41" s="100">
        <f t="shared" si="19"/>
        <v>0</v>
      </c>
      <c r="AO41" s="34"/>
      <c r="AP41" s="34"/>
      <c r="AQ41" s="34"/>
      <c r="AR41" s="34"/>
      <c r="AS41" s="34"/>
      <c r="AT41" s="3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66"/>
      <c r="CL41" s="115"/>
      <c r="CM41" s="34"/>
      <c r="CN41" s="34" t="e">
        <f>AK41/H41*100</f>
        <v>#DIV/0!</v>
      </c>
      <c r="CO41" s="34" t="e">
        <f>AL41/H41*100</f>
        <v>#DIV/0!</v>
      </c>
      <c r="CP41" s="34"/>
      <c r="CQ41" s="34" t="e">
        <f t="shared" si="22"/>
        <v>#DIV/0!</v>
      </c>
      <c r="CR41" s="97" t="e">
        <f t="shared" si="22"/>
        <v>#DIV/0!</v>
      </c>
      <c r="CS41" s="147"/>
      <c r="CT41" s="34" t="e">
        <f>AK41/E41*100</f>
        <v>#DIV/0!</v>
      </c>
      <c r="CU41" s="34" t="e">
        <f>AL41/C41*100</f>
        <v>#DIV/0!</v>
      </c>
      <c r="CV41" s="115"/>
      <c r="CW41" s="34" t="e">
        <f>AM41/E41*100</f>
        <v>#DIV/0!</v>
      </c>
      <c r="CX41" s="102" t="e">
        <f>AN41/G41*100</f>
        <v>#DIV/0!</v>
      </c>
      <c r="CY41" s="148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</row>
    <row r="42" spans="1:162" s="71" customFormat="1" ht="15">
      <c r="A42" s="159" t="s">
        <v>131</v>
      </c>
      <c r="B42" s="158" t="s">
        <v>125</v>
      </c>
      <c r="C42" s="167"/>
      <c r="D42" s="167"/>
      <c r="E42" s="161"/>
      <c r="F42" s="167"/>
      <c r="G42" s="236">
        <f t="shared" si="21"/>
        <v>0</v>
      </c>
      <c r="H42" s="167"/>
      <c r="I42" s="167"/>
      <c r="J42" s="161"/>
      <c r="K42" s="162">
        <f t="shared" si="20"/>
        <v>0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73"/>
      <c r="AE42" s="173"/>
      <c r="AF42" s="173"/>
      <c r="AG42" s="173"/>
      <c r="AH42" s="173"/>
      <c r="AI42" s="173"/>
      <c r="AJ42" s="167"/>
      <c r="AK42" s="167"/>
      <c r="AL42" s="167"/>
      <c r="AM42" s="167"/>
      <c r="AN42" s="162">
        <f t="shared" si="19"/>
        <v>0</v>
      </c>
      <c r="AO42" s="69"/>
      <c r="AP42" s="69"/>
      <c r="AQ42" s="69"/>
      <c r="AR42" s="69"/>
      <c r="AS42" s="69"/>
      <c r="AT42" s="69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66"/>
      <c r="CL42" s="115"/>
      <c r="CM42" s="69"/>
      <c r="CN42" s="34" t="e">
        <f>AK42/H42*100</f>
        <v>#DIV/0!</v>
      </c>
      <c r="CO42" s="34" t="e">
        <f>AL42/H42*100</f>
        <v>#DIV/0!</v>
      </c>
      <c r="CP42" s="34"/>
      <c r="CQ42" s="34" t="e">
        <f t="shared" si="22"/>
        <v>#DIV/0!</v>
      </c>
      <c r="CR42" s="97" t="e">
        <f t="shared" si="22"/>
        <v>#DIV/0!</v>
      </c>
      <c r="CS42" s="147"/>
      <c r="CT42" s="34" t="e">
        <f>AK42/E42*100</f>
        <v>#DIV/0!</v>
      </c>
      <c r="CU42" s="34" t="e">
        <f>AL42/C42*100</f>
        <v>#DIV/0!</v>
      </c>
      <c r="CV42" s="115"/>
      <c r="CW42" s="34" t="e">
        <f>AM42/E42*100</f>
        <v>#DIV/0!</v>
      </c>
      <c r="CX42" s="102" t="e">
        <f>AN42/G42*100</f>
        <v>#DIV/0!</v>
      </c>
      <c r="CY42" s="148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</row>
    <row r="43" spans="1:162" s="6" customFormat="1" ht="70.5" customHeight="1">
      <c r="A43" s="57" t="s">
        <v>114</v>
      </c>
      <c r="B43" s="46" t="s">
        <v>115</v>
      </c>
      <c r="C43" s="136">
        <f>SUM(C44:C50)</f>
        <v>913.11</v>
      </c>
      <c r="D43" s="136">
        <f>SUM(D44:D50)</f>
        <v>0</v>
      </c>
      <c r="E43" s="136">
        <f>SUM(E44:E50)</f>
        <v>16596.84057</v>
      </c>
      <c r="F43" s="174">
        <f>F44</f>
        <v>0</v>
      </c>
      <c r="G43" s="151">
        <f>SUM(C43:E43)</f>
        <v>17509.95057</v>
      </c>
      <c r="H43" s="136">
        <f>SUM(H44:H50)</f>
        <v>786.3288</v>
      </c>
      <c r="I43" s="136">
        <f>SUM(I44:I50)</f>
        <v>0</v>
      </c>
      <c r="J43" s="136">
        <f>SUM(J44:J50)</f>
        <v>17428.74723</v>
      </c>
      <c r="K43" s="155">
        <f>SUM(H43:J43)</f>
        <v>18215.07603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>
        <f>AJ44</f>
        <v>0</v>
      </c>
      <c r="AK43" s="136">
        <f>SUM(AK44:AK50)</f>
        <v>288.63336</v>
      </c>
      <c r="AL43" s="136">
        <f>SUM(AL44:AL50)</f>
        <v>0</v>
      </c>
      <c r="AM43" s="136">
        <f>SUM(AM44:AM50)</f>
        <v>4105.68842</v>
      </c>
      <c r="AN43" s="20">
        <f>SUM(AK43:AM43)</f>
        <v>4394.32178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>
        <f>CM44</f>
        <v>0</v>
      </c>
      <c r="CN43" s="33">
        <f t="shared" si="10"/>
        <v>36.70644646361674</v>
      </c>
      <c r="CO43" s="33">
        <f t="shared" si="11"/>
        <v>0</v>
      </c>
      <c r="CP43" s="33"/>
      <c r="CQ43" s="33">
        <f t="shared" si="12"/>
        <v>23.556991020748196</v>
      </c>
      <c r="CR43" s="19">
        <f t="shared" si="7"/>
        <v>24.124641438567743</v>
      </c>
      <c r="CS43" s="1" t="e">
        <f>CS44</f>
        <v>#REF!</v>
      </c>
      <c r="CT43" s="33">
        <f t="shared" si="8"/>
        <v>1.73908617596608</v>
      </c>
      <c r="CU43" s="33">
        <f t="shared" si="3"/>
        <v>0</v>
      </c>
      <c r="CV43" s="33"/>
      <c r="CW43" s="33">
        <f t="shared" si="4"/>
        <v>24.737771039515387</v>
      </c>
      <c r="CX43" s="18">
        <f t="shared" si="5"/>
        <v>25.09614040560938</v>
      </c>
      <c r="CY43" s="128" t="s">
        <v>67</v>
      </c>
      <c r="CZ43" s="129" t="s">
        <v>68</v>
      </c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</row>
    <row r="44" spans="1:162" s="131" customFormat="1" ht="60">
      <c r="A44" s="117" t="s">
        <v>60</v>
      </c>
      <c r="B44" s="63" t="s">
        <v>116</v>
      </c>
      <c r="C44" s="119"/>
      <c r="D44" s="120"/>
      <c r="E44" s="119">
        <v>9275.18057</v>
      </c>
      <c r="F44" s="232"/>
      <c r="G44" s="168">
        <f>SUM(C44:E44)</f>
        <v>9275.18057</v>
      </c>
      <c r="H44" s="119"/>
      <c r="I44" s="120"/>
      <c r="J44" s="119">
        <v>9275.18057</v>
      </c>
      <c r="K44" s="133">
        <f>SUM(H44:J44)</f>
        <v>9275.18057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5"/>
      <c r="AE44" s="175"/>
      <c r="AF44" s="175"/>
      <c r="AG44" s="175"/>
      <c r="AH44" s="175"/>
      <c r="AI44" s="175"/>
      <c r="AJ44" s="119"/>
      <c r="AK44" s="119"/>
      <c r="AL44" s="119"/>
      <c r="AM44" s="119">
        <v>1603.97268</v>
      </c>
      <c r="AN44" s="168">
        <f>SUM(AK44:AM44)</f>
        <v>1603.97268</v>
      </c>
      <c r="AO44" s="121"/>
      <c r="AP44" s="121"/>
      <c r="AQ44" s="121"/>
      <c r="AR44" s="121"/>
      <c r="AS44" s="121"/>
      <c r="AT44" s="121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22"/>
      <c r="CL44" s="123"/>
      <c r="CM44" s="121"/>
      <c r="CN44" s="121" t="e">
        <f aca="true" t="shared" si="23" ref="CN44:CN52">AK44/H44*100</f>
        <v>#DIV/0!</v>
      </c>
      <c r="CO44" s="121" t="e">
        <f aca="true" t="shared" si="24" ref="CO44:CO52">AL44/H44*100</f>
        <v>#DIV/0!</v>
      </c>
      <c r="CP44" s="124"/>
      <c r="CQ44" s="121">
        <f aca="true" t="shared" si="25" ref="CQ44:CQ52">AM44/J44*100</f>
        <v>17.293169312390003</v>
      </c>
      <c r="CR44" s="125">
        <f aca="true" t="shared" si="26" ref="CR44:CR52">AN44/K44*100</f>
        <v>17.293169312390003</v>
      </c>
      <c r="CS44" s="126" t="e">
        <f aca="true" t="shared" si="27" ref="CS44:CS49">CS45</f>
        <v>#REF!</v>
      </c>
      <c r="CT44" s="121">
        <f aca="true" t="shared" si="28" ref="CT44:CT52">AK44/E44*100</f>
        <v>0</v>
      </c>
      <c r="CU44" s="121" t="e">
        <f aca="true" t="shared" si="29" ref="CU44:CU52">AL44/C44*100</f>
        <v>#DIV/0!</v>
      </c>
      <c r="CV44" s="124"/>
      <c r="CW44" s="121">
        <f aca="true" t="shared" si="30" ref="CW44:CW52">AM44/E44*100</f>
        <v>17.293169312390003</v>
      </c>
      <c r="CX44" s="127">
        <f aca="true" t="shared" si="31" ref="CX44:CX52">AN44/G44*100</f>
        <v>17.293169312390003</v>
      </c>
      <c r="CY44" s="128"/>
      <c r="CZ44" s="129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</row>
    <row r="45" spans="1:162" s="131" customFormat="1" ht="45">
      <c r="A45" s="117" t="s">
        <v>61</v>
      </c>
      <c r="B45" s="63" t="s">
        <v>122</v>
      </c>
      <c r="C45" s="119"/>
      <c r="D45" s="120"/>
      <c r="E45" s="119">
        <v>300</v>
      </c>
      <c r="F45" s="232"/>
      <c r="G45" s="168">
        <f aca="true" t="shared" si="32" ref="G45:G50">SUM(C45:E45)</f>
        <v>300</v>
      </c>
      <c r="H45" s="119"/>
      <c r="I45" s="120"/>
      <c r="J45" s="119">
        <v>300</v>
      </c>
      <c r="K45" s="133">
        <f aca="true" t="shared" si="33" ref="K45:K50">SUM(H45:J45)</f>
        <v>300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5"/>
      <c r="AE45" s="175"/>
      <c r="AF45" s="175"/>
      <c r="AG45" s="175"/>
      <c r="AH45" s="175"/>
      <c r="AI45" s="175"/>
      <c r="AJ45" s="119"/>
      <c r="AK45" s="119"/>
      <c r="AL45" s="119"/>
      <c r="AM45" s="119">
        <v>0</v>
      </c>
      <c r="AN45" s="168">
        <f aca="true" t="shared" si="34" ref="AN45:AN50">SUM(AK45:AM45)</f>
        <v>0</v>
      </c>
      <c r="AO45" s="121"/>
      <c r="AP45" s="121"/>
      <c r="AQ45" s="121"/>
      <c r="AR45" s="121"/>
      <c r="AS45" s="121"/>
      <c r="AT45" s="121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22"/>
      <c r="CL45" s="123"/>
      <c r="CM45" s="121"/>
      <c r="CN45" s="121" t="e">
        <f t="shared" si="23"/>
        <v>#DIV/0!</v>
      </c>
      <c r="CO45" s="121" t="e">
        <f t="shared" si="24"/>
        <v>#DIV/0!</v>
      </c>
      <c r="CP45" s="124"/>
      <c r="CQ45" s="121">
        <f t="shared" si="25"/>
        <v>0</v>
      </c>
      <c r="CR45" s="125">
        <f t="shared" si="26"/>
        <v>0</v>
      </c>
      <c r="CS45" s="126" t="e">
        <f t="shared" si="27"/>
        <v>#REF!</v>
      </c>
      <c r="CT45" s="121">
        <f t="shared" si="28"/>
        <v>0</v>
      </c>
      <c r="CU45" s="121" t="e">
        <f t="shared" si="29"/>
        <v>#DIV/0!</v>
      </c>
      <c r="CV45" s="124"/>
      <c r="CW45" s="121">
        <f t="shared" si="30"/>
        <v>0</v>
      </c>
      <c r="CX45" s="127">
        <f t="shared" si="31"/>
        <v>0</v>
      </c>
      <c r="CY45" s="132"/>
      <c r="CZ45" s="129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</row>
    <row r="46" spans="1:162" s="131" customFormat="1" ht="60">
      <c r="A46" s="117" t="s">
        <v>118</v>
      </c>
      <c r="B46" s="63" t="s">
        <v>49</v>
      </c>
      <c r="C46" s="119">
        <v>913.11</v>
      </c>
      <c r="D46" s="120"/>
      <c r="E46" s="119">
        <v>735.76</v>
      </c>
      <c r="F46" s="232"/>
      <c r="G46" s="168">
        <f t="shared" si="32"/>
        <v>1648.87</v>
      </c>
      <c r="H46" s="119">
        <v>786.3288</v>
      </c>
      <c r="I46" s="120"/>
      <c r="J46" s="119">
        <v>1235.0348</v>
      </c>
      <c r="K46" s="133">
        <f t="shared" si="33"/>
        <v>2021.3636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5"/>
      <c r="AE46" s="175"/>
      <c r="AF46" s="175"/>
      <c r="AG46" s="175"/>
      <c r="AH46" s="175"/>
      <c r="AI46" s="175"/>
      <c r="AJ46" s="119"/>
      <c r="AK46" s="119">
        <v>288.63336</v>
      </c>
      <c r="AL46" s="119"/>
      <c r="AM46" s="119">
        <v>152.4755</v>
      </c>
      <c r="AN46" s="168">
        <f t="shared" si="34"/>
        <v>441.10886</v>
      </c>
      <c r="AO46" s="121"/>
      <c r="AP46" s="121"/>
      <c r="AQ46" s="121"/>
      <c r="AR46" s="121"/>
      <c r="AS46" s="121"/>
      <c r="AT46" s="121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22"/>
      <c r="CL46" s="123"/>
      <c r="CM46" s="121"/>
      <c r="CN46" s="121">
        <f t="shared" si="23"/>
        <v>36.70644646361674</v>
      </c>
      <c r="CO46" s="121">
        <f t="shared" si="24"/>
        <v>0</v>
      </c>
      <c r="CP46" s="124"/>
      <c r="CQ46" s="121">
        <f t="shared" si="25"/>
        <v>12.345846449023139</v>
      </c>
      <c r="CR46" s="125">
        <f t="shared" si="26"/>
        <v>21.82234111666006</v>
      </c>
      <c r="CS46" s="126" t="e">
        <f t="shared" si="27"/>
        <v>#REF!</v>
      </c>
      <c r="CT46" s="121">
        <f t="shared" si="28"/>
        <v>39.22928128737632</v>
      </c>
      <c r="CU46" s="121">
        <f t="shared" si="29"/>
        <v>0</v>
      </c>
      <c r="CV46" s="124"/>
      <c r="CW46" s="121">
        <f t="shared" si="30"/>
        <v>20.723537566597805</v>
      </c>
      <c r="CX46" s="127">
        <f t="shared" si="31"/>
        <v>26.752191500846035</v>
      </c>
      <c r="CY46" s="132"/>
      <c r="CZ46" s="129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</row>
    <row r="47" spans="1:162" s="131" customFormat="1" ht="45">
      <c r="A47" s="117" t="s">
        <v>117</v>
      </c>
      <c r="B47" s="59" t="s">
        <v>69</v>
      </c>
      <c r="C47" s="119"/>
      <c r="D47" s="120"/>
      <c r="E47" s="119"/>
      <c r="F47" s="232"/>
      <c r="G47" s="168">
        <f t="shared" si="32"/>
        <v>0</v>
      </c>
      <c r="H47" s="119"/>
      <c r="I47" s="120"/>
      <c r="J47" s="119"/>
      <c r="K47" s="133">
        <f t="shared" si="33"/>
        <v>0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75"/>
      <c r="AE47" s="175"/>
      <c r="AF47" s="175"/>
      <c r="AG47" s="175"/>
      <c r="AH47" s="175"/>
      <c r="AI47" s="175"/>
      <c r="AJ47" s="119"/>
      <c r="AK47" s="119"/>
      <c r="AL47" s="119"/>
      <c r="AM47" s="119"/>
      <c r="AN47" s="168">
        <f t="shared" si="34"/>
        <v>0</v>
      </c>
      <c r="AO47" s="121"/>
      <c r="AP47" s="121"/>
      <c r="AQ47" s="121"/>
      <c r="AR47" s="121"/>
      <c r="AS47" s="121"/>
      <c r="AT47" s="121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22"/>
      <c r="CL47" s="123"/>
      <c r="CM47" s="121"/>
      <c r="CN47" s="121" t="e">
        <f t="shared" si="23"/>
        <v>#DIV/0!</v>
      </c>
      <c r="CO47" s="121" t="e">
        <f t="shared" si="24"/>
        <v>#DIV/0!</v>
      </c>
      <c r="CP47" s="124"/>
      <c r="CQ47" s="121" t="e">
        <f t="shared" si="25"/>
        <v>#DIV/0!</v>
      </c>
      <c r="CR47" s="125" t="e">
        <f t="shared" si="26"/>
        <v>#DIV/0!</v>
      </c>
      <c r="CS47" s="126" t="e">
        <f t="shared" si="27"/>
        <v>#REF!</v>
      </c>
      <c r="CT47" s="121" t="e">
        <f t="shared" si="28"/>
        <v>#DIV/0!</v>
      </c>
      <c r="CU47" s="121" t="e">
        <f t="shared" si="29"/>
        <v>#DIV/0!</v>
      </c>
      <c r="CV47" s="124"/>
      <c r="CW47" s="121" t="e">
        <f t="shared" si="30"/>
        <v>#DIV/0!</v>
      </c>
      <c r="CX47" s="127" t="e">
        <f t="shared" si="31"/>
        <v>#DIV/0!</v>
      </c>
      <c r="CY47" s="132"/>
      <c r="CZ47" s="129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</row>
    <row r="48" spans="1:162" s="131" customFormat="1" ht="45">
      <c r="A48" s="117" t="s">
        <v>119</v>
      </c>
      <c r="B48" s="59" t="s">
        <v>70</v>
      </c>
      <c r="C48" s="119"/>
      <c r="D48" s="120"/>
      <c r="E48" s="119">
        <v>1130.45</v>
      </c>
      <c r="F48" s="232"/>
      <c r="G48" s="168">
        <f t="shared" si="32"/>
        <v>1130.45</v>
      </c>
      <c r="H48" s="119"/>
      <c r="I48" s="120"/>
      <c r="J48" s="119">
        <v>1322.96302</v>
      </c>
      <c r="K48" s="133">
        <f t="shared" si="33"/>
        <v>1322.96302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75"/>
      <c r="AE48" s="175"/>
      <c r="AF48" s="175"/>
      <c r="AG48" s="175"/>
      <c r="AH48" s="175"/>
      <c r="AI48" s="175"/>
      <c r="AJ48" s="119"/>
      <c r="AK48" s="119"/>
      <c r="AL48" s="119"/>
      <c r="AM48" s="119">
        <v>288.82123</v>
      </c>
      <c r="AN48" s="168">
        <f t="shared" si="34"/>
        <v>288.82123</v>
      </c>
      <c r="AO48" s="121"/>
      <c r="AP48" s="121"/>
      <c r="AQ48" s="121"/>
      <c r="AR48" s="121"/>
      <c r="AS48" s="121"/>
      <c r="AT48" s="121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22"/>
      <c r="CL48" s="123"/>
      <c r="CM48" s="121"/>
      <c r="CN48" s="121" t="e">
        <f t="shared" si="23"/>
        <v>#DIV/0!</v>
      </c>
      <c r="CO48" s="121" t="e">
        <f t="shared" si="24"/>
        <v>#DIV/0!</v>
      </c>
      <c r="CP48" s="124"/>
      <c r="CQ48" s="121">
        <f t="shared" si="25"/>
        <v>21.83139102406657</v>
      </c>
      <c r="CR48" s="125">
        <f t="shared" si="26"/>
        <v>21.83139102406657</v>
      </c>
      <c r="CS48" s="126" t="e">
        <f t="shared" si="27"/>
        <v>#REF!</v>
      </c>
      <c r="CT48" s="121">
        <f t="shared" si="28"/>
        <v>0</v>
      </c>
      <c r="CU48" s="121" t="e">
        <f t="shared" si="29"/>
        <v>#DIV/0!</v>
      </c>
      <c r="CV48" s="124"/>
      <c r="CW48" s="121">
        <f t="shared" si="30"/>
        <v>25.549226414259806</v>
      </c>
      <c r="CX48" s="127">
        <f t="shared" si="31"/>
        <v>25.549226414259806</v>
      </c>
      <c r="CY48" s="132"/>
      <c r="CZ48" s="129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</row>
    <row r="49" spans="1:162" s="131" customFormat="1" ht="60">
      <c r="A49" s="117" t="s">
        <v>120</v>
      </c>
      <c r="B49" s="59" t="s">
        <v>123</v>
      </c>
      <c r="C49" s="119"/>
      <c r="D49" s="120"/>
      <c r="E49" s="119"/>
      <c r="F49" s="232"/>
      <c r="G49" s="168">
        <f t="shared" si="32"/>
        <v>0</v>
      </c>
      <c r="H49" s="119"/>
      <c r="I49" s="120"/>
      <c r="J49" s="119"/>
      <c r="K49" s="133">
        <f t="shared" si="33"/>
        <v>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75"/>
      <c r="AE49" s="175"/>
      <c r="AF49" s="175"/>
      <c r="AG49" s="175"/>
      <c r="AH49" s="175"/>
      <c r="AI49" s="175"/>
      <c r="AJ49" s="119"/>
      <c r="AK49" s="119"/>
      <c r="AL49" s="119"/>
      <c r="AM49" s="119"/>
      <c r="AN49" s="168">
        <f t="shared" si="34"/>
        <v>0</v>
      </c>
      <c r="AO49" s="121"/>
      <c r="AP49" s="121"/>
      <c r="AQ49" s="121"/>
      <c r="AR49" s="121"/>
      <c r="AS49" s="121"/>
      <c r="AT49" s="121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22"/>
      <c r="CL49" s="123"/>
      <c r="CM49" s="121"/>
      <c r="CN49" s="121" t="e">
        <f t="shared" si="23"/>
        <v>#DIV/0!</v>
      </c>
      <c r="CO49" s="121" t="e">
        <f t="shared" si="24"/>
        <v>#DIV/0!</v>
      </c>
      <c r="CP49" s="124"/>
      <c r="CQ49" s="121" t="e">
        <f t="shared" si="25"/>
        <v>#DIV/0!</v>
      </c>
      <c r="CR49" s="125" t="e">
        <f t="shared" si="26"/>
        <v>#DIV/0!</v>
      </c>
      <c r="CS49" s="126" t="e">
        <f t="shared" si="27"/>
        <v>#REF!</v>
      </c>
      <c r="CT49" s="121" t="e">
        <f t="shared" si="28"/>
        <v>#DIV/0!</v>
      </c>
      <c r="CU49" s="121" t="e">
        <f t="shared" si="29"/>
        <v>#DIV/0!</v>
      </c>
      <c r="CV49" s="124"/>
      <c r="CW49" s="121" t="e">
        <f t="shared" si="30"/>
        <v>#DIV/0!</v>
      </c>
      <c r="CX49" s="127" t="e">
        <f t="shared" si="31"/>
        <v>#DIV/0!</v>
      </c>
      <c r="CY49" s="132"/>
      <c r="CZ49" s="129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</row>
    <row r="50" spans="1:162" s="131" customFormat="1" ht="15">
      <c r="A50" s="117" t="s">
        <v>121</v>
      </c>
      <c r="B50" s="59" t="s">
        <v>124</v>
      </c>
      <c r="C50" s="119"/>
      <c r="D50" s="120"/>
      <c r="E50" s="119">
        <v>5155.45</v>
      </c>
      <c r="F50" s="232"/>
      <c r="G50" s="168">
        <f t="shared" si="32"/>
        <v>5155.45</v>
      </c>
      <c r="H50" s="119"/>
      <c r="I50" s="120"/>
      <c r="J50" s="119">
        <v>5295.56884</v>
      </c>
      <c r="K50" s="133">
        <f t="shared" si="33"/>
        <v>5295.56884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75"/>
      <c r="AE50" s="175"/>
      <c r="AF50" s="175"/>
      <c r="AG50" s="175"/>
      <c r="AH50" s="175"/>
      <c r="AI50" s="175"/>
      <c r="AJ50" s="119"/>
      <c r="AK50" s="119"/>
      <c r="AL50" s="119"/>
      <c r="AM50" s="119">
        <v>2060.41901</v>
      </c>
      <c r="AN50" s="168">
        <f t="shared" si="34"/>
        <v>2060.41901</v>
      </c>
      <c r="AO50" s="121"/>
      <c r="AP50" s="121"/>
      <c r="AQ50" s="121"/>
      <c r="AR50" s="121"/>
      <c r="AS50" s="121"/>
      <c r="AT50" s="121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22"/>
      <c r="CL50" s="123"/>
      <c r="CM50" s="121"/>
      <c r="CN50" s="121" t="e">
        <f t="shared" si="23"/>
        <v>#DIV/0!</v>
      </c>
      <c r="CO50" s="121" t="e">
        <f t="shared" si="24"/>
        <v>#DIV/0!</v>
      </c>
      <c r="CP50" s="124"/>
      <c r="CQ50" s="121">
        <f t="shared" si="25"/>
        <v>38.90836040949285</v>
      </c>
      <c r="CR50" s="125">
        <f t="shared" si="26"/>
        <v>38.90836040949285</v>
      </c>
      <c r="CS50" s="126" t="e">
        <f>#REF!</f>
        <v>#REF!</v>
      </c>
      <c r="CT50" s="121">
        <f t="shared" si="28"/>
        <v>0</v>
      </c>
      <c r="CU50" s="121" t="e">
        <f t="shared" si="29"/>
        <v>#DIV/0!</v>
      </c>
      <c r="CV50" s="124"/>
      <c r="CW50" s="121">
        <f t="shared" si="30"/>
        <v>39.96584216702713</v>
      </c>
      <c r="CX50" s="127">
        <f t="shared" si="31"/>
        <v>39.96584216702713</v>
      </c>
      <c r="CY50" s="132"/>
      <c r="CZ50" s="129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</row>
    <row r="51" spans="1:103" s="94" customFormat="1" ht="70.5" customHeight="1">
      <c r="A51" s="189">
        <v>9</v>
      </c>
      <c r="B51" s="46" t="s">
        <v>127</v>
      </c>
      <c r="C51" s="136">
        <f aca="true" t="shared" si="35" ref="C51:I51">C52</f>
        <v>0</v>
      </c>
      <c r="D51" s="136">
        <f t="shared" si="35"/>
        <v>0</v>
      </c>
      <c r="E51" s="228">
        <f>SUM(E52:E52)</f>
        <v>80</v>
      </c>
      <c r="F51" s="136">
        <f t="shared" si="35"/>
        <v>0</v>
      </c>
      <c r="G51" s="151">
        <f>SUM(G52:G52)</f>
        <v>80</v>
      </c>
      <c r="H51" s="136">
        <f t="shared" si="35"/>
        <v>0</v>
      </c>
      <c r="I51" s="136">
        <f t="shared" si="35"/>
        <v>0</v>
      </c>
      <c r="J51" s="141">
        <f>SUM(J52:J52)</f>
        <v>0</v>
      </c>
      <c r="K51" s="45">
        <f>H51+I51+J51</f>
        <v>0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>
        <f>AJ52</f>
        <v>0</v>
      </c>
      <c r="AK51" s="136">
        <f>AK52</f>
        <v>0</v>
      </c>
      <c r="AL51" s="136">
        <f>AL52</f>
        <v>0</v>
      </c>
      <c r="AM51" s="136">
        <f>SUM(AM52:AM52)</f>
        <v>0</v>
      </c>
      <c r="AN51" s="151">
        <f>SUM(AN52:AN52)</f>
        <v>0</v>
      </c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>
        <f>CM52</f>
        <v>0</v>
      </c>
      <c r="CN51" s="33" t="e">
        <f t="shared" si="23"/>
        <v>#DIV/0!</v>
      </c>
      <c r="CO51" s="33" t="e">
        <f t="shared" si="24"/>
        <v>#DIV/0!</v>
      </c>
      <c r="CP51" s="33"/>
      <c r="CQ51" s="33" t="e">
        <f t="shared" si="25"/>
        <v>#DIV/0!</v>
      </c>
      <c r="CR51" s="19" t="e">
        <f t="shared" si="26"/>
        <v>#DIV/0!</v>
      </c>
      <c r="CS51" s="33">
        <f>CS52</f>
        <v>0</v>
      </c>
      <c r="CT51" s="33">
        <f t="shared" si="28"/>
        <v>0</v>
      </c>
      <c r="CU51" s="33" t="e">
        <f t="shared" si="29"/>
        <v>#DIV/0!</v>
      </c>
      <c r="CV51" s="33"/>
      <c r="CW51" s="33">
        <f>AM51/E51*100</f>
        <v>0</v>
      </c>
      <c r="CX51" s="18">
        <f t="shared" si="31"/>
        <v>0</v>
      </c>
      <c r="CY51" s="93" t="s">
        <v>130</v>
      </c>
    </row>
    <row r="52" spans="1:162" s="71" customFormat="1" ht="16.5" customHeight="1">
      <c r="A52" s="190" t="s">
        <v>129</v>
      </c>
      <c r="B52" s="196" t="s">
        <v>128</v>
      </c>
      <c r="C52" s="167"/>
      <c r="D52" s="229"/>
      <c r="E52" s="230">
        <v>80</v>
      </c>
      <c r="F52" s="231"/>
      <c r="G52" s="152">
        <f>C52+D52+F52+E52</f>
        <v>80</v>
      </c>
      <c r="H52" s="167"/>
      <c r="I52" s="167"/>
      <c r="J52" s="167"/>
      <c r="K52" s="191">
        <f>H52+I52+J52</f>
        <v>0</v>
      </c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73"/>
      <c r="AE52" s="173"/>
      <c r="AF52" s="173"/>
      <c r="AG52" s="173"/>
      <c r="AH52" s="173"/>
      <c r="AI52" s="173"/>
      <c r="AJ52" s="167"/>
      <c r="AK52" s="167"/>
      <c r="AL52" s="167"/>
      <c r="AM52" s="167"/>
      <c r="AN52" s="162">
        <f>SUM(AJ52:AM52)</f>
        <v>0</v>
      </c>
      <c r="AO52" s="69"/>
      <c r="AP52" s="69"/>
      <c r="AQ52" s="69"/>
      <c r="AR52" s="69"/>
      <c r="AS52" s="69"/>
      <c r="AT52" s="69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66"/>
      <c r="CL52" s="115"/>
      <c r="CM52" s="69"/>
      <c r="CN52" s="69" t="e">
        <f t="shared" si="23"/>
        <v>#DIV/0!</v>
      </c>
      <c r="CO52" s="69" t="e">
        <f t="shared" si="24"/>
        <v>#DIV/0!</v>
      </c>
      <c r="CP52" s="69"/>
      <c r="CQ52" s="69" t="e">
        <f t="shared" si="25"/>
        <v>#DIV/0!</v>
      </c>
      <c r="CR52" s="192" t="e">
        <f t="shared" si="26"/>
        <v>#DIV/0!</v>
      </c>
      <c r="CS52" s="147"/>
      <c r="CT52" s="69">
        <f t="shared" si="28"/>
        <v>0</v>
      </c>
      <c r="CU52" s="69" t="e">
        <f t="shared" si="29"/>
        <v>#DIV/0!</v>
      </c>
      <c r="CV52" s="115"/>
      <c r="CW52" s="69">
        <f t="shared" si="30"/>
        <v>0</v>
      </c>
      <c r="CX52" s="193">
        <f t="shared" si="31"/>
        <v>0</v>
      </c>
      <c r="CY52" s="194"/>
      <c r="CZ52" s="195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</row>
    <row r="53" spans="1:162" s="131" customFormat="1" ht="15">
      <c r="A53" s="177"/>
      <c r="B53" s="178"/>
      <c r="C53" s="179"/>
      <c r="D53" s="179"/>
      <c r="E53" s="246"/>
      <c r="F53" s="179"/>
      <c r="G53" s="180"/>
      <c r="H53" s="179"/>
      <c r="I53" s="179"/>
      <c r="J53" s="179"/>
      <c r="K53" s="180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1"/>
      <c r="AE53" s="181"/>
      <c r="AF53" s="181"/>
      <c r="AG53" s="181"/>
      <c r="AH53" s="181"/>
      <c r="AI53" s="181"/>
      <c r="AJ53" s="179"/>
      <c r="AK53" s="179"/>
      <c r="AL53" s="179"/>
      <c r="AM53" s="179"/>
      <c r="AN53" s="180"/>
      <c r="AO53" s="182"/>
      <c r="AP53" s="182"/>
      <c r="AQ53" s="182"/>
      <c r="AR53" s="182"/>
      <c r="AS53" s="182"/>
      <c r="AT53" s="182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4"/>
      <c r="CL53" s="185"/>
      <c r="CM53" s="182"/>
      <c r="CN53" s="182"/>
      <c r="CO53" s="182"/>
      <c r="CP53" s="186"/>
      <c r="CQ53" s="182"/>
      <c r="CR53" s="187"/>
      <c r="CS53" s="188"/>
      <c r="CT53" s="182"/>
      <c r="CU53" s="182"/>
      <c r="CV53" s="186"/>
      <c r="CW53" s="182"/>
      <c r="CX53" s="187"/>
      <c r="CY53" s="132"/>
      <c r="CZ53" s="129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</row>
    <row r="54" spans="1:103" s="3" customFormat="1" ht="15">
      <c r="A54" s="201" t="s">
        <v>32</v>
      </c>
      <c r="B54" s="202"/>
      <c r="C54" s="144"/>
      <c r="D54" s="144"/>
      <c r="E54" s="144"/>
      <c r="F54" s="144"/>
      <c r="G54" s="156"/>
      <c r="H54" s="143"/>
      <c r="I54" s="143"/>
      <c r="J54" s="143"/>
      <c r="K54" s="156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56"/>
      <c r="AO54" s="52"/>
      <c r="AP54" s="52"/>
      <c r="AQ54" s="52"/>
      <c r="AR54" s="52"/>
      <c r="AS54" s="52"/>
      <c r="AT54" s="52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3"/>
      <c r="CL54" s="56"/>
      <c r="CM54" s="52"/>
      <c r="CN54" s="52"/>
      <c r="CO54" s="52"/>
      <c r="CP54" s="52"/>
      <c r="CQ54" s="52"/>
      <c r="CR54" s="98"/>
      <c r="CS54" s="54"/>
      <c r="CT54" s="54"/>
      <c r="CU54" s="54"/>
      <c r="CV54" s="56"/>
      <c r="CW54" s="54"/>
      <c r="CX54" s="103"/>
      <c r="CY54" s="50"/>
    </row>
    <row r="55" spans="1:103" s="3" customFormat="1" ht="15">
      <c r="A55" s="202"/>
      <c r="B55" s="202"/>
      <c r="C55" s="144"/>
      <c r="D55" s="144"/>
      <c r="E55" s="144"/>
      <c r="F55" s="144"/>
      <c r="G55" s="156"/>
      <c r="H55" s="144"/>
      <c r="I55" s="144"/>
      <c r="J55" s="144"/>
      <c r="K55" s="156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56"/>
      <c r="AO55" s="23"/>
      <c r="AP55" s="23"/>
      <c r="AQ55" s="23"/>
      <c r="AR55" s="23"/>
      <c r="AS55" s="23"/>
      <c r="AT55" s="23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2"/>
      <c r="CM55" s="23"/>
      <c r="CN55" s="23"/>
      <c r="CO55" s="23"/>
      <c r="CP55" s="23"/>
      <c r="CQ55" s="23"/>
      <c r="CR55" s="98"/>
      <c r="CS55" s="26"/>
      <c r="CT55" s="26"/>
      <c r="CU55" s="26"/>
      <c r="CV55" s="22"/>
      <c r="CW55" s="26"/>
      <c r="CX55" s="103"/>
      <c r="CY55" s="50"/>
    </row>
    <row r="56" spans="1:162" ht="19.5" customHeight="1">
      <c r="A56" s="203" t="s">
        <v>36</v>
      </c>
      <c r="B56" s="204"/>
      <c r="C56" s="247"/>
      <c r="D56" s="247"/>
      <c r="E56" s="247"/>
      <c r="F56" s="247"/>
      <c r="L56" s="176"/>
      <c r="CY56" s="51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4" ht="27.75" customHeight="1">
      <c r="A57" s="205" t="s">
        <v>62</v>
      </c>
      <c r="B57" s="206"/>
      <c r="C57" s="145"/>
      <c r="D57" s="145"/>
    </row>
  </sheetData>
  <sheetProtection/>
  <mergeCells count="27">
    <mergeCell ref="A1:CX1"/>
    <mergeCell ref="A2:A3"/>
    <mergeCell ref="B2:B3"/>
    <mergeCell ref="C2:G2"/>
    <mergeCell ref="H2:K2"/>
    <mergeCell ref="L2:Q2"/>
    <mergeCell ref="R2:W2"/>
    <mergeCell ref="X2:AC2"/>
    <mergeCell ref="AD2:AI2"/>
    <mergeCell ref="AJ2:AN2"/>
    <mergeCell ref="CS2:CX2"/>
    <mergeCell ref="AO2:AT2"/>
    <mergeCell ref="AU2:AZ2"/>
    <mergeCell ref="BA2:BF2"/>
    <mergeCell ref="BG2:BL2"/>
    <mergeCell ref="BM2:BR2"/>
    <mergeCell ref="BS2:BX2"/>
    <mergeCell ref="CY19:CY20"/>
    <mergeCell ref="CZ19:CZ20"/>
    <mergeCell ref="A54:B55"/>
    <mergeCell ref="A56:B56"/>
    <mergeCell ref="A57:B57"/>
    <mergeCell ref="BY2:CD2"/>
    <mergeCell ref="CE2:CJ2"/>
    <mergeCell ref="CK2:CK3"/>
    <mergeCell ref="CL2:CL3"/>
    <mergeCell ref="CM2:C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2022-03-03T10:18:25Z</dcterms:modified>
  <cp:category/>
  <cp:version/>
  <cp:contentType/>
  <cp:contentStatus/>
</cp:coreProperties>
</file>