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_ftn1" localSheetId="0">'Лист1'!#REF!</definedName>
    <definedName name="_ftnref1" localSheetId="0">'Лист1'!$J$14</definedName>
    <definedName name="_xlnm.Print_Area" localSheetId="0">'Лист1'!$A$1:$N$85</definedName>
  </definedNames>
  <calcPr fullCalcOnLoad="1"/>
</workbook>
</file>

<file path=xl/sharedStrings.xml><?xml version="1.0" encoding="utf-8"?>
<sst xmlns="http://schemas.openxmlformats.org/spreadsheetml/2006/main" count="312" uniqueCount="153">
  <si>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</si>
  <si>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</si>
  <si>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</si>
  <si>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</si>
  <si>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</si>
  <si>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</si>
  <si>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</si>
  <si>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</si>
  <si>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</si>
  <si>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</si>
  <si>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</si>
  <si>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График осуществления процедур закупки</t>
  </si>
  <si>
    <t>Срок исполнения контракта (месяц, год)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</si>
  <si>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</si>
  <si>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</si>
  <si>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</si>
  <si>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</si>
  <si>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</si>
  <si>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шт.</t>
  </si>
  <si>
    <t>Выполнение работ по содержанию внутрипоселковых дорог</t>
  </si>
  <si>
    <t>км</t>
  </si>
  <si>
    <t>Оказание услуг по обслуживанию уличного освещения</t>
  </si>
  <si>
    <t xml:space="preserve">Работы по содержанию и текущему ремонту уличного освещения в муниципальном образовании сельское поселение Мулымья </t>
  </si>
  <si>
    <t>МП</t>
  </si>
  <si>
    <t>План-график размещения заказов на поставки товаров,</t>
  </si>
  <si>
    <t xml:space="preserve">Согласно техническому заданию </t>
  </si>
  <si>
    <t>Объект</t>
  </si>
  <si>
    <t>Выполнение работ по ремонту питьевого колодца</t>
  </si>
  <si>
    <t>Работы по содержанию и текущему ремонту внутрипоселковых дорог</t>
  </si>
  <si>
    <t>65005036000650244225</t>
  </si>
  <si>
    <t>65005036000610244225</t>
  </si>
  <si>
    <t>открытый аукцион в электронной форме для смп</t>
  </si>
  <si>
    <t>65004106000240242221</t>
  </si>
  <si>
    <t>ед поставшик  по п.1 ч.1 с.93</t>
  </si>
  <si>
    <t>65001136000240244223</t>
  </si>
  <si>
    <t>ед поставшик  по п.29 ч.1 с.93</t>
  </si>
  <si>
    <t>45.25.6</t>
  </si>
  <si>
    <t>Шт.</t>
  </si>
  <si>
    <t>Ремонт ограждений (заборов) в муниципальном фонде</t>
  </si>
  <si>
    <t>М.п.</t>
  </si>
  <si>
    <t>45.23.1</t>
  </si>
  <si>
    <t>45.23.12.160</t>
  </si>
  <si>
    <t>45.23.12.170</t>
  </si>
  <si>
    <t>45.21.64.130</t>
  </si>
  <si>
    <t>45.21.6</t>
  </si>
  <si>
    <t>ед. поставщик. по п.4. ч.1 ст93</t>
  </si>
  <si>
    <t>ед поставшик  по п.8 ч.1 с.93</t>
  </si>
  <si>
    <t>65001136000240244226</t>
  </si>
  <si>
    <t>65004106000240242226</t>
  </si>
  <si>
    <t>65001136000240244340</t>
  </si>
  <si>
    <t>65012046000240244226</t>
  </si>
  <si>
    <t xml:space="preserve">Организация и строительство подъездов к естественым водоемам </t>
  </si>
  <si>
    <t>ОКТМО</t>
  </si>
  <si>
    <t>65005036005402244225</t>
  </si>
  <si>
    <t>65001136000240244225</t>
  </si>
  <si>
    <t>65003096000219244340</t>
  </si>
  <si>
    <t>65003140107461244226</t>
  </si>
  <si>
    <t>65005016000352243225</t>
  </si>
  <si>
    <t>Ремонт квартиры в муниципальном фонде</t>
  </si>
  <si>
    <t>65001136000240244310</t>
  </si>
  <si>
    <t>65001136000240244290</t>
  </si>
  <si>
    <t>65005036000640244225</t>
  </si>
  <si>
    <t>65008040607466244225</t>
  </si>
  <si>
    <t>65004106000240242225</t>
  </si>
  <si>
    <t>45.25.62.190</t>
  </si>
  <si>
    <t>45.23.11.120</t>
  </si>
  <si>
    <t>45.34.21.110</t>
  </si>
  <si>
    <t>45.21.1</t>
  </si>
  <si>
    <t>45.21.11.129</t>
  </si>
  <si>
    <t xml:space="preserve">75.11.11.310      </t>
  </si>
  <si>
    <t>75.11.1</t>
  </si>
  <si>
    <t>45.34</t>
  </si>
  <si>
    <t>65001136000240244222</t>
  </si>
  <si>
    <t>65003046005930242221</t>
  </si>
  <si>
    <t>65003046005930244290</t>
  </si>
  <si>
    <t>65003046005930244340</t>
  </si>
  <si>
    <t>65003046005931244290</t>
  </si>
  <si>
    <t>65003046005931244310</t>
  </si>
  <si>
    <t>на   2014 год</t>
  </si>
  <si>
    <t>Приобретение и установка дорожных знаков</t>
  </si>
  <si>
    <t>Приобретение и установка дорожных знаков на территории сельского поселения Мулымья</t>
  </si>
  <si>
    <t>Благоустройство Парка победы в с. Чантырья</t>
  </si>
  <si>
    <t>итог плана</t>
  </si>
  <si>
    <t>запрос котировок</t>
  </si>
  <si>
    <t>смп,сонко</t>
  </si>
  <si>
    <t>ед. постав. п. 4 ч. 1 ст.93</t>
  </si>
  <si>
    <t>открытый аукцион в электронной форме для смп, сонко</t>
  </si>
  <si>
    <t>08.2014</t>
  </si>
  <si>
    <t>09.2014</t>
  </si>
  <si>
    <t>07.2014</t>
  </si>
  <si>
    <t>65003046005930244225</t>
  </si>
  <si>
    <t>ед. постав. п. 1 ч. 1 ст.93</t>
  </si>
  <si>
    <t>ед. постав. п. 29 ч. 1 ст.93</t>
  </si>
  <si>
    <t>ед. постав. п. 8 ч. 1 ст.93</t>
  </si>
  <si>
    <t>65005036000650244222</t>
  </si>
  <si>
    <t>65005036000650244340</t>
  </si>
  <si>
    <t>ед. поставщик. по п.4. ч.1 ст94</t>
  </si>
  <si>
    <t>Выполнение работ по ремонту питьевых колодцев</t>
  </si>
  <si>
    <t>Строительство питьевого колодца</t>
  </si>
  <si>
    <t>45.25.2</t>
  </si>
  <si>
    <t>01.2015</t>
  </si>
  <si>
    <t>12.2014</t>
  </si>
  <si>
    <t>10.2014</t>
  </si>
  <si>
    <t>А.С. Заречук</t>
  </si>
  <si>
    <t>36.63.71.111</t>
  </si>
  <si>
    <t>36.63.71</t>
  </si>
  <si>
    <t>11.2014</t>
  </si>
  <si>
    <t>65005036000650244310</t>
  </si>
  <si>
    <t>Приобретение новогодних елей</t>
  </si>
  <si>
    <t>ед поставшик  по п.8 ч.1 с.94</t>
  </si>
  <si>
    <t>65004120307463244340</t>
  </si>
  <si>
    <t>04.2015</t>
  </si>
  <si>
    <t>открытый аукцион в электронной форме</t>
  </si>
  <si>
    <t xml:space="preserve">Содержание подъездов к естественым водоемам </t>
  </si>
  <si>
    <t>открый аукцион в электронной форме</t>
  </si>
  <si>
    <t>Ориентировочная начальная (максимальная) цена контракта/размер выплат в текущем году</t>
  </si>
  <si>
    <t>363600/0</t>
  </si>
  <si>
    <t>500000/100000</t>
  </si>
  <si>
    <t>200000/200000</t>
  </si>
  <si>
    <t>169503,94/169503,94</t>
  </si>
  <si>
    <t>899970/899970</t>
  </si>
  <si>
    <t>360000/300000</t>
  </si>
  <si>
    <t>220875,07/220875,07</t>
  </si>
  <si>
    <t>118704/118704</t>
  </si>
  <si>
    <t>760000/760000</t>
  </si>
  <si>
    <t>а</t>
  </si>
  <si>
    <t>Приобретение служебного транспортного средства</t>
  </si>
  <si>
    <t>277460,33/0</t>
  </si>
  <si>
    <t>137150,01/137150,01</t>
  </si>
  <si>
    <t>650050360006502443310</t>
  </si>
  <si>
    <t>01.2012</t>
  </si>
  <si>
    <t>50.10.21.110</t>
  </si>
  <si>
    <t>50.10.21</t>
  </si>
  <si>
    <t>05.2015</t>
  </si>
  <si>
    <t>65004090508419244225</t>
  </si>
  <si>
    <t>360000/0</t>
  </si>
  <si>
    <t>373500/0</t>
  </si>
  <si>
    <t>03.2015</t>
  </si>
  <si>
    <t>769000/0</t>
  </si>
  <si>
    <t>МК расторгнут по соглашению сторон</t>
  </si>
  <si>
    <t>760000/0</t>
  </si>
  <si>
    <t>65005036005402244226</t>
  </si>
  <si>
    <t>65003046005930244310</t>
  </si>
  <si>
    <t>65005036000650244226</t>
  </si>
  <si>
    <t>07.2015</t>
  </si>
  <si>
    <t xml:space="preserve"> обеспечение заявки 1% / обеспечение контракта 5%, 4</t>
  </si>
  <si>
    <t xml:space="preserve"> обеспечение заявки 1% / обеспечение контракта 5%, </t>
  </si>
  <si>
    <t>Условия финансового обеспечения / исполнения контракта (включая размер аванса *)</t>
  </si>
  <si>
    <t>Срок размещения заказа (месяц, год)</t>
  </si>
  <si>
    <t>Приложение  к распоряжению главы администрации сельского поселения Мулымья  № 2 от 19.01.2015 г.</t>
  </si>
  <si>
    <t>Администрация муниципального образования сельское поселение Мулымья</t>
  </si>
  <si>
    <t xml:space="preserve">Глава сельского поселения Мулымья </t>
  </si>
  <si>
    <t>628233, ХМАО - Югра, Кондинский район, с. Чантырья, ул. Советская, д. 35, тел. 8(34676) 49-306                                                                                                                                  admspm86@gmail.com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</si>
</sst>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/yyyy"/>
    <numFmt numFmtId="178" formatCode="mmm/yyyy"/>
    <numFmt numFmtId="179" formatCode="#,##0.000"/>
    <numFmt numFmtId="180" formatCode="#,##0.0"/>
    <numFmt numFmtId="181" formatCode="000000"/>
  </numFmts>
  <fonts count="2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4" fontId="2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" fillId="24" borderId="14" xfId="0" applyNumberFormat="1" applyFont="1" applyFill="1" applyBorder="1" applyAlignment="1">
      <alignment horizontal="center" vertical="top" wrapText="1"/>
    </xf>
    <xf numFmtId="4" fontId="1" fillId="24" borderId="14" xfId="0" applyNumberFormat="1" applyFont="1" applyFill="1" applyBorder="1" applyAlignment="1">
      <alignment horizontal="center" vertical="top"/>
    </xf>
    <xf numFmtId="180" fontId="1" fillId="0" borderId="12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80" fontId="26" fillId="0" borderId="11" xfId="0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top" wrapText="1" shrinkToFit="1"/>
    </xf>
    <xf numFmtId="0" fontId="1" fillId="24" borderId="10" xfId="0" applyFont="1" applyFill="1" applyBorder="1" applyAlignment="1">
      <alignment horizontal="center" vertical="top" wrapText="1"/>
    </xf>
    <xf numFmtId="180" fontId="1" fillId="0" borderId="15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24" borderId="12" xfId="0" applyNumberFormat="1" applyFont="1" applyFill="1" applyBorder="1" applyAlignment="1">
      <alignment horizontal="center" vertical="top" wrapText="1"/>
    </xf>
    <xf numFmtId="4" fontId="1" fillId="24" borderId="12" xfId="0" applyNumberFormat="1" applyFont="1" applyFill="1" applyBorder="1" applyAlignment="1">
      <alignment horizontal="center" vertical="top"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1" fillId="24" borderId="10" xfId="0" applyNumberFormat="1" applyFont="1" applyFill="1" applyBorder="1" applyAlignment="1">
      <alignment horizontal="center" vertical="top" wrapText="1" shrinkToFi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25" borderId="10" xfId="0" applyNumberFormat="1" applyFont="1" applyFill="1" applyBorder="1" applyAlignment="1">
      <alignment horizontal="center" vertical="top" wrapText="1" shrinkToFit="1"/>
    </xf>
    <xf numFmtId="4" fontId="1" fillId="25" borderId="10" xfId="0" applyNumberFormat="1" applyFont="1" applyFill="1" applyBorder="1" applyAlignment="1">
      <alignment horizontal="center" vertical="top" wrapText="1"/>
    </xf>
    <xf numFmtId="49" fontId="1" fillId="25" borderId="10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top"/>
    </xf>
    <xf numFmtId="4" fontId="1" fillId="25" borderId="10" xfId="0" applyNumberFormat="1" applyFont="1" applyFill="1" applyBorder="1" applyAlignment="1">
      <alignment horizontal="center" vertical="top"/>
    </xf>
    <xf numFmtId="49" fontId="1" fillId="25" borderId="10" xfId="0" applyNumberFormat="1" applyFont="1" applyFill="1" applyBorder="1" applyAlignment="1">
      <alignment horizontal="center" vertical="top"/>
    </xf>
    <xf numFmtId="180" fontId="1" fillId="25" borderId="10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3" fontId="1" fillId="25" borderId="10" xfId="0" applyNumberFormat="1" applyFont="1" applyFill="1" applyBorder="1" applyAlignment="1">
      <alignment horizontal="center" vertical="top" wrapText="1"/>
    </xf>
    <xf numFmtId="14" fontId="1" fillId="25" borderId="10" xfId="0" applyNumberFormat="1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 vertical="top" wrapText="1" shrinkToFit="1"/>
    </xf>
    <xf numFmtId="0" fontId="25" fillId="25" borderId="17" xfId="0" applyFont="1" applyFill="1" applyBorder="1" applyAlignment="1">
      <alignment vertical="top" wrapText="1"/>
    </xf>
    <xf numFmtId="49" fontId="1" fillId="25" borderId="18" xfId="0" applyNumberFormat="1" applyFont="1" applyFill="1" applyBorder="1" applyAlignment="1">
      <alignment horizontal="center" vertical="top" wrapText="1" shrinkToFit="1"/>
    </xf>
    <xf numFmtId="49" fontId="1" fillId="25" borderId="19" xfId="0" applyNumberFormat="1" applyFont="1" applyFill="1" applyBorder="1" applyAlignment="1">
      <alignment horizontal="center" vertical="top" wrapText="1" shrinkToFit="1"/>
    </xf>
    <xf numFmtId="0" fontId="1" fillId="25" borderId="10" xfId="0" applyFont="1" applyFill="1" applyBorder="1" applyAlignment="1">
      <alignment horizontal="center" vertical="center" textRotation="90"/>
    </xf>
    <xf numFmtId="0" fontId="1" fillId="25" borderId="17" xfId="0" applyFont="1" applyFill="1" applyBorder="1" applyAlignment="1">
      <alignment horizontal="center" vertical="center" textRotation="90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 shrinkToFit="1"/>
    </xf>
    <xf numFmtId="0" fontId="1" fillId="25" borderId="10" xfId="0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vertical="top" wrapText="1" shrinkToFi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0" fontId="1" fillId="25" borderId="20" xfId="0" applyFont="1" applyFill="1" applyBorder="1" applyAlignment="1">
      <alignment vertical="top"/>
    </xf>
    <xf numFmtId="0" fontId="1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4" fontId="1" fillId="25" borderId="0" xfId="0" applyNumberFormat="1" applyFont="1" applyFill="1" applyAlignment="1">
      <alignment/>
    </xf>
    <xf numFmtId="0" fontId="1" fillId="25" borderId="0" xfId="0" applyNumberFormat="1" applyFont="1" applyFill="1" applyAlignment="1">
      <alignment/>
    </xf>
    <xf numFmtId="0" fontId="1" fillId="25" borderId="0" xfId="0" applyFont="1" applyFill="1" applyAlignment="1">
      <alignment wrapText="1"/>
    </xf>
    <xf numFmtId="0" fontId="1" fillId="25" borderId="21" xfId="0" applyFont="1" applyFill="1" applyBorder="1" applyAlignment="1">
      <alignment/>
    </xf>
    <xf numFmtId="180" fontId="1" fillId="25" borderId="0" xfId="0" applyNumberFormat="1" applyFont="1" applyFill="1" applyAlignment="1">
      <alignment/>
    </xf>
    <xf numFmtId="0" fontId="1" fillId="24" borderId="0" xfId="0" applyNumberFormat="1" applyFont="1" applyFill="1" applyAlignment="1">
      <alignment wrapText="1" shrinkToFit="1"/>
    </xf>
    <xf numFmtId="0" fontId="1" fillId="24" borderId="0" xfId="0" applyFont="1" applyFill="1" applyAlignment="1">
      <alignment wrapText="1" shrinkToFit="1"/>
    </xf>
    <xf numFmtId="0" fontId="1" fillId="24" borderId="0" xfId="0" applyFont="1" applyFill="1" applyAlignment="1">
      <alignment horizontal="center" vertical="center"/>
    </xf>
    <xf numFmtId="0" fontId="1" fillId="24" borderId="0" xfId="0" applyNumberFormat="1" applyFont="1" applyFill="1" applyAlignment="1">
      <alignment horizontal="right" wrapText="1" shrinkToFit="1"/>
    </xf>
    <xf numFmtId="0" fontId="1" fillId="0" borderId="0" xfId="0" applyNumberFormat="1" applyFont="1" applyFill="1" applyAlignment="1">
      <alignment wrapText="1"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 shrinkToFit="1"/>
    </xf>
    <xf numFmtId="18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" fontId="1" fillId="24" borderId="15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1" fillId="24" borderId="2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24" borderId="0" xfId="0" applyNumberFormat="1" applyFont="1" applyFill="1" applyAlignment="1">
      <alignment wrapText="1" shrinkToFit="1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24" borderId="10" xfId="0" applyNumberFormat="1" applyFont="1" applyFill="1" applyBorder="1" applyAlignment="1">
      <alignment horizontal="center" vertical="top" wrapText="1" shrinkToFit="1"/>
    </xf>
    <xf numFmtId="0" fontId="1" fillId="25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 shrinkToFit="1"/>
    </xf>
    <xf numFmtId="0" fontId="1" fillId="25" borderId="10" xfId="0" applyFont="1" applyFill="1" applyBorder="1" applyAlignment="1">
      <alignment horizontal="center" vertical="top" wrapText="1" shrinkToFit="1"/>
    </xf>
    <xf numFmtId="0" fontId="1" fillId="25" borderId="25" xfId="0" applyNumberFormat="1" applyFont="1" applyFill="1" applyBorder="1" applyAlignment="1">
      <alignment wrapText="1" shrinkToFit="1"/>
    </xf>
    <xf numFmtId="0" fontId="1" fillId="25" borderId="0" xfId="0" applyNumberFormat="1" applyFont="1" applyFill="1" applyBorder="1" applyAlignment="1">
      <alignment wrapText="1" shrinkToFit="1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7"/>
  <sheetViews>
    <sheetView tabSelected="1" zoomScale="110" zoomScaleNormal="110" zoomScalePageLayoutView="120" workbookViewId="0" topLeftCell="B1">
      <selection activeCell="J74" sqref="J74"/>
    </sheetView>
  </sheetViews>
  <sheetFormatPr defaultColWidth="9.00390625" defaultRowHeight="12.75"/>
  <cols>
    <col min="1" max="1" width="22.625" style="78" customWidth="1"/>
    <col min="2" max="2" width="4.625" style="61" customWidth="1"/>
    <col min="3" max="3" width="5.625" style="79" customWidth="1"/>
    <col min="4" max="4" width="5.25390625" style="61" customWidth="1"/>
    <col min="5" max="5" width="12.375" style="80" customWidth="1"/>
    <col min="6" max="6" width="25.375" style="61" customWidth="1"/>
    <col min="7" max="7" width="6.75390625" style="61" customWidth="1"/>
    <col min="8" max="8" width="10.00390625" style="61" bestFit="1" customWidth="1"/>
    <col min="9" max="9" width="19.875" style="61" customWidth="1"/>
    <col min="10" max="10" width="17.25390625" style="61" customWidth="1"/>
    <col min="11" max="11" width="9.875" style="61" customWidth="1"/>
    <col min="12" max="12" width="9.125" style="61" customWidth="1"/>
    <col min="13" max="13" width="14.25390625" style="61" customWidth="1"/>
    <col min="14" max="14" width="15.00390625" style="61" customWidth="1"/>
    <col min="15" max="15" width="21.00390625" style="61" customWidth="1"/>
    <col min="16" max="16" width="13.375" style="61" bestFit="1" customWidth="1"/>
    <col min="17" max="18" width="10.75390625" style="61" bestFit="1" customWidth="1"/>
    <col min="19" max="19" width="9.75390625" style="61" bestFit="1" customWidth="1"/>
    <col min="20" max="16384" width="9.125" style="61" customWidth="1"/>
  </cols>
  <sheetData>
    <row r="1" spans="1:14" ht="12.75">
      <c r="A1" s="57"/>
      <c r="B1" s="58"/>
      <c r="C1" s="59"/>
      <c r="D1" s="58"/>
      <c r="E1" s="60"/>
      <c r="F1" s="58"/>
      <c r="G1" s="58"/>
      <c r="H1" s="58"/>
      <c r="I1" s="58"/>
      <c r="J1" s="58"/>
      <c r="K1" s="108" t="s">
        <v>149</v>
      </c>
      <c r="L1" s="108"/>
      <c r="M1" s="108"/>
      <c r="N1" s="108"/>
    </row>
    <row r="2" spans="1:14" ht="12.75">
      <c r="A2" s="57"/>
      <c r="B2" s="58"/>
      <c r="C2" s="59"/>
      <c r="D2" s="58"/>
      <c r="E2" s="60"/>
      <c r="F2" s="58"/>
      <c r="G2" s="58"/>
      <c r="H2" s="58"/>
      <c r="I2" s="58"/>
      <c r="J2" s="58"/>
      <c r="K2" s="108"/>
      <c r="L2" s="108"/>
      <c r="M2" s="108"/>
      <c r="N2" s="108"/>
    </row>
    <row r="3" spans="1:14" ht="12.75">
      <c r="A3" s="57"/>
      <c r="B3" s="58"/>
      <c r="C3" s="59"/>
      <c r="D3" s="58"/>
      <c r="E3" s="60"/>
      <c r="F3" s="58"/>
      <c r="G3" s="58"/>
      <c r="H3" s="58"/>
      <c r="I3" s="58"/>
      <c r="J3" s="58"/>
      <c r="K3" s="108"/>
      <c r="L3" s="108"/>
      <c r="M3" s="108"/>
      <c r="N3" s="108"/>
    </row>
    <row r="4" spans="1:14" ht="16.5">
      <c r="A4" s="57"/>
      <c r="B4" s="58"/>
      <c r="C4" s="59"/>
      <c r="D4" s="58"/>
      <c r="E4" s="60"/>
      <c r="F4" s="1" t="s">
        <v>24</v>
      </c>
      <c r="G4" s="58"/>
      <c r="H4" s="58"/>
      <c r="I4" s="58"/>
      <c r="J4" s="58"/>
      <c r="K4" s="58"/>
      <c r="L4" s="58"/>
      <c r="M4" s="58"/>
      <c r="N4" s="58"/>
    </row>
    <row r="5" spans="1:14" ht="16.5">
      <c r="A5" s="57"/>
      <c r="B5" s="58"/>
      <c r="C5" s="59"/>
      <c r="D5" s="58"/>
      <c r="E5" s="60"/>
      <c r="F5" s="1" t="s">
        <v>13</v>
      </c>
      <c r="G5" s="58"/>
      <c r="H5" s="58"/>
      <c r="I5" s="58"/>
      <c r="J5" s="58"/>
      <c r="K5" s="58"/>
      <c r="L5" s="58"/>
      <c r="M5" s="58"/>
      <c r="N5" s="58"/>
    </row>
    <row r="6" spans="1:14" ht="16.5">
      <c r="A6" s="57"/>
      <c r="B6" s="58"/>
      <c r="C6" s="59"/>
      <c r="D6" s="58"/>
      <c r="E6" s="60"/>
      <c r="F6" s="2" t="s">
        <v>78</v>
      </c>
      <c r="G6" s="3"/>
      <c r="H6" s="4"/>
      <c r="I6" s="58"/>
      <c r="J6" s="58"/>
      <c r="K6" s="58"/>
      <c r="L6" s="58"/>
      <c r="M6" s="58"/>
      <c r="N6" s="58"/>
    </row>
    <row r="7" spans="1:14" ht="18" customHeight="1">
      <c r="A7" s="97" t="s">
        <v>14</v>
      </c>
      <c r="B7" s="97"/>
      <c r="C7" s="97"/>
      <c r="D7" s="97"/>
      <c r="E7" s="102" t="s">
        <v>150</v>
      </c>
      <c r="F7" s="102"/>
      <c r="G7" s="102"/>
      <c r="H7" s="102"/>
      <c r="I7" s="102"/>
      <c r="J7" s="102"/>
      <c r="K7" s="102"/>
      <c r="L7" s="102"/>
      <c r="M7" s="62"/>
      <c r="N7" s="58"/>
    </row>
    <row r="8" spans="1:14" ht="30" customHeight="1">
      <c r="A8" s="97" t="s">
        <v>15</v>
      </c>
      <c r="B8" s="97"/>
      <c r="C8" s="97"/>
      <c r="D8" s="97"/>
      <c r="E8" s="98" t="s">
        <v>152</v>
      </c>
      <c r="F8" s="99"/>
      <c r="G8" s="99"/>
      <c r="H8" s="99"/>
      <c r="I8" s="99"/>
      <c r="J8" s="99"/>
      <c r="K8" s="99"/>
      <c r="L8" s="99"/>
      <c r="M8" s="63"/>
      <c r="N8" s="58"/>
    </row>
    <row r="9" spans="1:14" ht="15">
      <c r="A9" s="97" t="s">
        <v>16</v>
      </c>
      <c r="B9" s="97"/>
      <c r="C9" s="97"/>
      <c r="D9" s="97"/>
      <c r="E9" s="102">
        <v>8616008629</v>
      </c>
      <c r="F9" s="102"/>
      <c r="G9" s="102"/>
      <c r="H9" s="102"/>
      <c r="I9" s="102"/>
      <c r="J9" s="102"/>
      <c r="K9" s="102"/>
      <c r="L9" s="102"/>
      <c r="M9" s="63"/>
      <c r="N9" s="58"/>
    </row>
    <row r="10" spans="1:14" ht="15">
      <c r="A10" s="97" t="s">
        <v>17</v>
      </c>
      <c r="B10" s="97"/>
      <c r="C10" s="97"/>
      <c r="D10" s="97"/>
      <c r="E10" s="102">
        <v>861601001</v>
      </c>
      <c r="F10" s="102"/>
      <c r="G10" s="102"/>
      <c r="H10" s="102"/>
      <c r="I10" s="102"/>
      <c r="J10" s="102"/>
      <c r="K10" s="102"/>
      <c r="L10" s="99"/>
      <c r="M10" s="63"/>
      <c r="N10" s="58"/>
    </row>
    <row r="11" spans="1:14" ht="15">
      <c r="A11" s="97" t="s">
        <v>52</v>
      </c>
      <c r="B11" s="97"/>
      <c r="C11" s="97"/>
      <c r="D11" s="97"/>
      <c r="E11" s="102">
        <v>71816423</v>
      </c>
      <c r="F11" s="102"/>
      <c r="G11" s="102"/>
      <c r="H11" s="102"/>
      <c r="I11" s="102"/>
      <c r="J11" s="102"/>
      <c r="K11" s="102"/>
      <c r="L11" s="99"/>
      <c r="M11" s="63"/>
      <c r="N11" s="58"/>
    </row>
    <row r="12" spans="1:14" ht="13.5" thickBot="1">
      <c r="A12" s="57"/>
      <c r="B12" s="58"/>
      <c r="C12" s="59"/>
      <c r="D12" s="58"/>
      <c r="E12" s="60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2.75" customHeight="1" thickBot="1">
      <c r="A13" s="100" t="s">
        <v>0</v>
      </c>
      <c r="B13" s="107" t="s">
        <v>1</v>
      </c>
      <c r="C13" s="107" t="s">
        <v>2</v>
      </c>
      <c r="D13" s="93" t="s">
        <v>3</v>
      </c>
      <c r="E13" s="93"/>
      <c r="F13" s="93"/>
      <c r="G13" s="93"/>
      <c r="H13" s="93"/>
      <c r="I13" s="93"/>
      <c r="J13" s="93"/>
      <c r="K13" s="93"/>
      <c r="L13" s="93"/>
      <c r="M13" s="89" t="s">
        <v>4</v>
      </c>
      <c r="N13" s="89" t="s">
        <v>5</v>
      </c>
    </row>
    <row r="14" spans="1:14" ht="39.75" customHeight="1" thickBot="1">
      <c r="A14" s="100"/>
      <c r="B14" s="107"/>
      <c r="C14" s="107"/>
      <c r="D14" s="93" t="s">
        <v>6</v>
      </c>
      <c r="E14" s="103" t="s">
        <v>7</v>
      </c>
      <c r="F14" s="93" t="s">
        <v>8</v>
      </c>
      <c r="G14" s="93" t="s">
        <v>9</v>
      </c>
      <c r="H14" s="93" t="s">
        <v>10</v>
      </c>
      <c r="I14" s="86" t="s">
        <v>115</v>
      </c>
      <c r="J14" s="95" t="s">
        <v>147</v>
      </c>
      <c r="K14" s="93" t="s">
        <v>11</v>
      </c>
      <c r="L14" s="93"/>
      <c r="M14" s="90"/>
      <c r="N14" s="90"/>
    </row>
    <row r="15" spans="1:14" ht="13.5" thickBot="1">
      <c r="A15" s="100"/>
      <c r="B15" s="107"/>
      <c r="C15" s="107"/>
      <c r="D15" s="93"/>
      <c r="E15" s="103"/>
      <c r="F15" s="93"/>
      <c r="G15" s="93"/>
      <c r="H15" s="93"/>
      <c r="I15" s="94"/>
      <c r="J15" s="96"/>
      <c r="K15" s="86" t="s">
        <v>148</v>
      </c>
      <c r="L15" s="86" t="s">
        <v>12</v>
      </c>
      <c r="M15" s="90"/>
      <c r="N15" s="90"/>
    </row>
    <row r="16" spans="1:14" ht="66.75" customHeight="1" thickBot="1">
      <c r="A16" s="100"/>
      <c r="B16" s="107"/>
      <c r="C16" s="107"/>
      <c r="D16" s="93"/>
      <c r="E16" s="103"/>
      <c r="F16" s="93"/>
      <c r="G16" s="93"/>
      <c r="H16" s="93"/>
      <c r="I16" s="92"/>
      <c r="J16" s="87"/>
      <c r="K16" s="87"/>
      <c r="L16" s="92"/>
      <c r="M16" s="91"/>
      <c r="N16" s="91"/>
    </row>
    <row r="17" spans="1:14" ht="13.5" thickBot="1">
      <c r="A17" s="25">
        <v>1</v>
      </c>
      <c r="B17" s="17">
        <v>2</v>
      </c>
      <c r="C17" s="17">
        <v>3</v>
      </c>
      <c r="D17" s="17">
        <v>4</v>
      </c>
      <c r="E17" s="16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5">
        <v>13</v>
      </c>
      <c r="N17" s="5">
        <v>14</v>
      </c>
    </row>
    <row r="18" spans="1:16" ht="73.5" customHeight="1" thickBot="1">
      <c r="A18" s="37" t="s">
        <v>30</v>
      </c>
      <c r="B18" s="56" t="s">
        <v>71</v>
      </c>
      <c r="C18" s="56" t="s">
        <v>66</v>
      </c>
      <c r="D18" s="54">
        <v>1</v>
      </c>
      <c r="E18" s="55" t="s">
        <v>21</v>
      </c>
      <c r="F18" s="54" t="s">
        <v>22</v>
      </c>
      <c r="G18" s="54" t="s">
        <v>18</v>
      </c>
      <c r="H18" s="54">
        <v>252</v>
      </c>
      <c r="I18" s="38" t="s">
        <v>121</v>
      </c>
      <c r="J18" s="54" t="s">
        <v>145</v>
      </c>
      <c r="K18" s="39" t="s">
        <v>87</v>
      </c>
      <c r="L18" s="39" t="s">
        <v>100</v>
      </c>
      <c r="M18" s="54" t="s">
        <v>86</v>
      </c>
      <c r="N18" s="40"/>
      <c r="P18" s="64">
        <f>I42+360000+360000+I62+I43</f>
        <v>2422495.5599999996</v>
      </c>
    </row>
    <row r="19" spans="1:16" ht="72.75" customHeight="1" thickBot="1">
      <c r="A19" s="37" t="s">
        <v>134</v>
      </c>
      <c r="B19" s="56" t="s">
        <v>40</v>
      </c>
      <c r="C19" s="56" t="s">
        <v>65</v>
      </c>
      <c r="D19" s="54">
        <v>2</v>
      </c>
      <c r="E19" s="55" t="s">
        <v>19</v>
      </c>
      <c r="F19" s="54" t="s">
        <v>28</v>
      </c>
      <c r="G19" s="54" t="s">
        <v>20</v>
      </c>
      <c r="H19" s="54">
        <v>25.14</v>
      </c>
      <c r="I19" s="38" t="s">
        <v>120</v>
      </c>
      <c r="J19" s="54" t="s">
        <v>146</v>
      </c>
      <c r="K19" s="39" t="s">
        <v>89</v>
      </c>
      <c r="L19" s="39" t="s">
        <v>101</v>
      </c>
      <c r="M19" s="54" t="s">
        <v>86</v>
      </c>
      <c r="N19" s="40"/>
      <c r="P19" s="64">
        <f>2422495.56-P18</f>
        <v>0</v>
      </c>
    </row>
    <row r="20" spans="1:16" ht="72.75" customHeight="1" thickBot="1">
      <c r="A20" s="37" t="s">
        <v>29</v>
      </c>
      <c r="B20" s="52" t="s">
        <v>36</v>
      </c>
      <c r="C20" s="52" t="s">
        <v>64</v>
      </c>
      <c r="D20" s="54">
        <v>4</v>
      </c>
      <c r="E20" s="54" t="s">
        <v>27</v>
      </c>
      <c r="F20" s="54" t="s">
        <v>25</v>
      </c>
      <c r="G20" s="54" t="s">
        <v>26</v>
      </c>
      <c r="H20" s="41">
        <v>1</v>
      </c>
      <c r="I20" s="42" t="s">
        <v>119</v>
      </c>
      <c r="J20" s="54" t="s">
        <v>146</v>
      </c>
      <c r="K20" s="43" t="s">
        <v>89</v>
      </c>
      <c r="L20" s="43" t="s">
        <v>88</v>
      </c>
      <c r="M20" s="54" t="s">
        <v>86</v>
      </c>
      <c r="N20" s="40"/>
      <c r="P20" s="64">
        <f>169503.94+363600+200000+500000+760000+277460.33+277460.33+I65</f>
        <v>4021169.99</v>
      </c>
    </row>
    <row r="21" spans="1:14" ht="69" customHeight="1" thickBot="1">
      <c r="A21" s="37" t="s">
        <v>29</v>
      </c>
      <c r="B21" s="52" t="s">
        <v>40</v>
      </c>
      <c r="C21" s="56" t="s">
        <v>41</v>
      </c>
      <c r="D21" s="54">
        <v>6</v>
      </c>
      <c r="E21" s="55" t="s">
        <v>79</v>
      </c>
      <c r="F21" s="54" t="s">
        <v>80</v>
      </c>
      <c r="G21" s="54" t="s">
        <v>37</v>
      </c>
      <c r="H21" s="54">
        <v>42</v>
      </c>
      <c r="I21" s="44" t="s">
        <v>116</v>
      </c>
      <c r="J21" s="54" t="s">
        <v>146</v>
      </c>
      <c r="K21" s="39" t="s">
        <v>101</v>
      </c>
      <c r="L21" s="39" t="s">
        <v>133</v>
      </c>
      <c r="M21" s="54" t="s">
        <v>31</v>
      </c>
      <c r="N21" s="40"/>
    </row>
    <row r="22" spans="1:14" ht="72" customHeight="1" thickBot="1">
      <c r="A22" s="37" t="s">
        <v>29</v>
      </c>
      <c r="B22" s="52" t="s">
        <v>40</v>
      </c>
      <c r="C22" s="56" t="s">
        <v>42</v>
      </c>
      <c r="D22" s="54">
        <v>7</v>
      </c>
      <c r="E22" s="55" t="s">
        <v>38</v>
      </c>
      <c r="F22" s="54" t="s">
        <v>38</v>
      </c>
      <c r="G22" s="54" t="s">
        <v>39</v>
      </c>
      <c r="H22" s="54">
        <v>200</v>
      </c>
      <c r="I22" s="44" t="s">
        <v>118</v>
      </c>
      <c r="J22" s="54" t="s">
        <v>146</v>
      </c>
      <c r="K22" s="39" t="s">
        <v>102</v>
      </c>
      <c r="L22" s="39" t="s">
        <v>101</v>
      </c>
      <c r="M22" s="54" t="s">
        <v>31</v>
      </c>
      <c r="N22" s="40"/>
    </row>
    <row r="23" spans="1:15" ht="70.5" customHeight="1" thickBot="1">
      <c r="A23" s="37" t="s">
        <v>29</v>
      </c>
      <c r="B23" s="52" t="s">
        <v>44</v>
      </c>
      <c r="C23" s="56" t="s">
        <v>43</v>
      </c>
      <c r="D23" s="54">
        <v>8</v>
      </c>
      <c r="E23" s="55" t="s">
        <v>51</v>
      </c>
      <c r="F23" s="54" t="s">
        <v>113</v>
      </c>
      <c r="G23" s="54" t="s">
        <v>18</v>
      </c>
      <c r="H23" s="54">
        <v>5</v>
      </c>
      <c r="I23" s="44" t="s">
        <v>117</v>
      </c>
      <c r="J23" s="54" t="s">
        <v>146</v>
      </c>
      <c r="K23" s="39" t="s">
        <v>106</v>
      </c>
      <c r="L23" s="39" t="s">
        <v>111</v>
      </c>
      <c r="M23" s="54" t="s">
        <v>112</v>
      </c>
      <c r="N23" s="40"/>
      <c r="O23" s="64" t="e">
        <f>I24+I73</f>
        <v>#VALUE!</v>
      </c>
    </row>
    <row r="24" spans="1:15" ht="67.5" customHeight="1" thickBot="1">
      <c r="A24" s="37" t="s">
        <v>53</v>
      </c>
      <c r="B24" s="52" t="s">
        <v>70</v>
      </c>
      <c r="C24" s="56" t="s">
        <v>69</v>
      </c>
      <c r="D24" s="54">
        <v>9</v>
      </c>
      <c r="E24" s="54" t="s">
        <v>81</v>
      </c>
      <c r="F24" s="54" t="s">
        <v>81</v>
      </c>
      <c r="G24" s="54" t="s">
        <v>18</v>
      </c>
      <c r="H24" s="54">
        <v>1</v>
      </c>
      <c r="I24" s="38" t="s">
        <v>122</v>
      </c>
      <c r="J24" s="54" t="s">
        <v>146</v>
      </c>
      <c r="K24" s="39" t="s">
        <v>89</v>
      </c>
      <c r="L24" s="39" t="s">
        <v>88</v>
      </c>
      <c r="M24" s="54" t="s">
        <v>86</v>
      </c>
      <c r="N24" s="40"/>
      <c r="O24" s="64"/>
    </row>
    <row r="25" spans="1:15" ht="68.25" customHeight="1" thickBot="1">
      <c r="A25" s="37" t="s">
        <v>57</v>
      </c>
      <c r="B25" s="52" t="s">
        <v>67</v>
      </c>
      <c r="C25" s="56" t="s">
        <v>68</v>
      </c>
      <c r="D25" s="54">
        <v>10</v>
      </c>
      <c r="E25" s="54" t="s">
        <v>58</v>
      </c>
      <c r="F25" s="54" t="s">
        <v>58</v>
      </c>
      <c r="G25" s="54" t="s">
        <v>18</v>
      </c>
      <c r="H25" s="54">
        <v>2</v>
      </c>
      <c r="I25" s="44" t="s">
        <v>123</v>
      </c>
      <c r="J25" s="54" t="s">
        <v>146</v>
      </c>
      <c r="K25" s="39" t="s">
        <v>102</v>
      </c>
      <c r="L25" s="39" t="s">
        <v>101</v>
      </c>
      <c r="M25" s="54" t="s">
        <v>86</v>
      </c>
      <c r="N25" s="40"/>
      <c r="O25" s="64"/>
    </row>
    <row r="26" spans="1:15" ht="67.5" customHeight="1" thickBot="1">
      <c r="A26" s="37" t="s">
        <v>29</v>
      </c>
      <c r="B26" s="52" t="s">
        <v>36</v>
      </c>
      <c r="C26" s="52" t="s">
        <v>64</v>
      </c>
      <c r="D26" s="54">
        <v>11</v>
      </c>
      <c r="E26" s="54" t="s">
        <v>97</v>
      </c>
      <c r="F26" s="54" t="s">
        <v>97</v>
      </c>
      <c r="G26" s="54" t="s">
        <v>18</v>
      </c>
      <c r="H26" s="54">
        <v>4</v>
      </c>
      <c r="I26" s="44" t="s">
        <v>124</v>
      </c>
      <c r="J26" s="54" t="s">
        <v>146</v>
      </c>
      <c r="K26" s="39" t="s">
        <v>102</v>
      </c>
      <c r="L26" s="39" t="s">
        <v>101</v>
      </c>
      <c r="M26" s="54" t="s">
        <v>86</v>
      </c>
      <c r="N26" s="45" t="s">
        <v>139</v>
      </c>
      <c r="O26" s="64"/>
    </row>
    <row r="27" spans="1:16" ht="69.75" customHeight="1" thickBot="1">
      <c r="A27" s="37" t="s">
        <v>29</v>
      </c>
      <c r="B27" s="52" t="s">
        <v>99</v>
      </c>
      <c r="C27" s="52" t="s">
        <v>64</v>
      </c>
      <c r="D27" s="54">
        <v>12</v>
      </c>
      <c r="E27" s="54" t="s">
        <v>98</v>
      </c>
      <c r="F27" s="54" t="s">
        <v>98</v>
      </c>
      <c r="G27" s="54" t="s">
        <v>18</v>
      </c>
      <c r="H27" s="54">
        <v>1</v>
      </c>
      <c r="I27" s="44" t="s">
        <v>127</v>
      </c>
      <c r="J27" s="54" t="s">
        <v>146</v>
      </c>
      <c r="K27" s="39" t="s">
        <v>101</v>
      </c>
      <c r="L27" s="39" t="s">
        <v>133</v>
      </c>
      <c r="M27" s="54" t="s">
        <v>86</v>
      </c>
      <c r="N27" s="40"/>
      <c r="O27" s="64"/>
      <c r="P27" s="61" t="s">
        <v>125</v>
      </c>
    </row>
    <row r="28" spans="1:15" ht="66.75" customHeight="1" thickBot="1">
      <c r="A28" s="37" t="s">
        <v>107</v>
      </c>
      <c r="B28" s="52" t="s">
        <v>105</v>
      </c>
      <c r="C28" s="52" t="s">
        <v>104</v>
      </c>
      <c r="D28" s="54">
        <v>13</v>
      </c>
      <c r="E28" s="54" t="s">
        <v>108</v>
      </c>
      <c r="F28" s="54" t="s">
        <v>108</v>
      </c>
      <c r="G28" s="54" t="s">
        <v>18</v>
      </c>
      <c r="H28" s="54">
        <v>2</v>
      </c>
      <c r="I28" s="44" t="s">
        <v>128</v>
      </c>
      <c r="J28" s="54" t="s">
        <v>146</v>
      </c>
      <c r="K28" s="39" t="s">
        <v>102</v>
      </c>
      <c r="L28" s="39" t="s">
        <v>106</v>
      </c>
      <c r="M28" s="54" t="s">
        <v>86</v>
      </c>
      <c r="N28" s="40"/>
      <c r="O28" s="64"/>
    </row>
    <row r="29" spans="1:15" ht="66.75" customHeight="1" thickBot="1">
      <c r="A29" s="37" t="s">
        <v>59</v>
      </c>
      <c r="B29" s="52" t="s">
        <v>132</v>
      </c>
      <c r="C29" s="52" t="s">
        <v>131</v>
      </c>
      <c r="D29" s="54">
        <v>14</v>
      </c>
      <c r="E29" s="54" t="s">
        <v>126</v>
      </c>
      <c r="F29" s="54" t="s">
        <v>126</v>
      </c>
      <c r="G29" s="54" t="s">
        <v>18</v>
      </c>
      <c r="H29" s="54">
        <v>1</v>
      </c>
      <c r="I29" s="44" t="s">
        <v>138</v>
      </c>
      <c r="J29" s="54" t="s">
        <v>146</v>
      </c>
      <c r="K29" s="39" t="s">
        <v>101</v>
      </c>
      <c r="L29" s="39" t="s">
        <v>130</v>
      </c>
      <c r="M29" s="54" t="s">
        <v>112</v>
      </c>
      <c r="N29" s="40"/>
      <c r="O29" s="64"/>
    </row>
    <row r="30" spans="1:15" ht="69.75" customHeight="1" thickBot="1">
      <c r="A30" s="37" t="s">
        <v>30</v>
      </c>
      <c r="B30" s="56" t="s">
        <v>71</v>
      </c>
      <c r="C30" s="56" t="s">
        <v>66</v>
      </c>
      <c r="D30" s="54">
        <v>15</v>
      </c>
      <c r="E30" s="55" t="s">
        <v>21</v>
      </c>
      <c r="F30" s="54" t="s">
        <v>22</v>
      </c>
      <c r="G30" s="54" t="s">
        <v>18</v>
      </c>
      <c r="H30" s="54">
        <v>252</v>
      </c>
      <c r="I30" s="38" t="s">
        <v>135</v>
      </c>
      <c r="J30" s="54" t="s">
        <v>146</v>
      </c>
      <c r="K30" s="39" t="s">
        <v>101</v>
      </c>
      <c r="L30" s="39" t="s">
        <v>137</v>
      </c>
      <c r="M30" s="54" t="s">
        <v>86</v>
      </c>
      <c r="N30" s="40"/>
      <c r="O30" s="64"/>
    </row>
    <row r="31" spans="1:15" ht="69.75" customHeight="1" thickBot="1">
      <c r="A31" s="37" t="s">
        <v>134</v>
      </c>
      <c r="B31" s="56" t="s">
        <v>40</v>
      </c>
      <c r="C31" s="56" t="s">
        <v>65</v>
      </c>
      <c r="D31" s="54">
        <v>16</v>
      </c>
      <c r="E31" s="55" t="s">
        <v>19</v>
      </c>
      <c r="F31" s="54" t="s">
        <v>28</v>
      </c>
      <c r="G31" s="54" t="s">
        <v>20</v>
      </c>
      <c r="H31" s="54">
        <v>25.14</v>
      </c>
      <c r="I31" s="38" t="s">
        <v>136</v>
      </c>
      <c r="J31" s="54" t="s">
        <v>146</v>
      </c>
      <c r="K31" s="39" t="s">
        <v>101</v>
      </c>
      <c r="L31" s="39" t="s">
        <v>137</v>
      </c>
      <c r="M31" s="54" t="s">
        <v>86</v>
      </c>
      <c r="N31" s="40"/>
      <c r="O31" s="64"/>
    </row>
    <row r="32" spans="1:15" ht="67.5" customHeight="1" thickBot="1">
      <c r="A32" s="37" t="s">
        <v>29</v>
      </c>
      <c r="B32" s="52" t="s">
        <v>36</v>
      </c>
      <c r="C32" s="52" t="s">
        <v>64</v>
      </c>
      <c r="D32" s="54">
        <v>17</v>
      </c>
      <c r="E32" s="54" t="s">
        <v>97</v>
      </c>
      <c r="F32" s="54" t="s">
        <v>97</v>
      </c>
      <c r="G32" s="54" t="s">
        <v>18</v>
      </c>
      <c r="H32" s="54">
        <v>4</v>
      </c>
      <c r="I32" s="44" t="s">
        <v>140</v>
      </c>
      <c r="J32" s="54" t="s">
        <v>146</v>
      </c>
      <c r="K32" s="39" t="s">
        <v>101</v>
      </c>
      <c r="L32" s="39" t="s">
        <v>133</v>
      </c>
      <c r="M32" s="54" t="s">
        <v>86</v>
      </c>
      <c r="N32" s="45"/>
      <c r="O32" s="64"/>
    </row>
    <row r="33" spans="1:15" ht="69" customHeight="1" thickBot="1">
      <c r="A33" s="37" t="s">
        <v>29</v>
      </c>
      <c r="B33" s="52" t="s">
        <v>99</v>
      </c>
      <c r="C33" s="52" t="s">
        <v>64</v>
      </c>
      <c r="D33" s="54">
        <v>18</v>
      </c>
      <c r="E33" s="54" t="s">
        <v>98</v>
      </c>
      <c r="F33" s="54" t="s">
        <v>98</v>
      </c>
      <c r="G33" s="54" t="s">
        <v>18</v>
      </c>
      <c r="H33" s="54">
        <v>1</v>
      </c>
      <c r="I33" s="44" t="s">
        <v>127</v>
      </c>
      <c r="J33" s="54" t="s">
        <v>146</v>
      </c>
      <c r="K33" s="39" t="s">
        <v>101</v>
      </c>
      <c r="L33" s="39" t="s">
        <v>133</v>
      </c>
      <c r="M33" s="54" t="s">
        <v>86</v>
      </c>
      <c r="N33" s="40"/>
      <c r="O33" s="64"/>
    </row>
    <row r="34" spans="1:15" ht="69" customHeight="1" thickBot="1">
      <c r="A34" s="37" t="s">
        <v>134</v>
      </c>
      <c r="B34" s="56" t="s">
        <v>40</v>
      </c>
      <c r="C34" s="56" t="s">
        <v>65</v>
      </c>
      <c r="D34" s="54">
        <v>19</v>
      </c>
      <c r="E34" s="55" t="s">
        <v>19</v>
      </c>
      <c r="F34" s="54" t="s">
        <v>28</v>
      </c>
      <c r="G34" s="54" t="s">
        <v>20</v>
      </c>
      <c r="H34" s="54">
        <v>25.14</v>
      </c>
      <c r="I34" s="38">
        <v>480280.4</v>
      </c>
      <c r="J34" s="54" t="s">
        <v>146</v>
      </c>
      <c r="K34" s="39" t="s">
        <v>101</v>
      </c>
      <c r="L34" s="39" t="s">
        <v>144</v>
      </c>
      <c r="M34" s="54" t="s">
        <v>86</v>
      </c>
      <c r="N34" s="40"/>
      <c r="O34" s="64"/>
    </row>
    <row r="35" spans="1:18" ht="25.5" customHeight="1" thickBot="1">
      <c r="A35" s="37" t="s">
        <v>32</v>
      </c>
      <c r="B35" s="56"/>
      <c r="C35" s="56"/>
      <c r="D35" s="54"/>
      <c r="E35" s="55"/>
      <c r="F35" s="54"/>
      <c r="G35" s="54"/>
      <c r="H35" s="46"/>
      <c r="I35" s="38">
        <v>90000</v>
      </c>
      <c r="J35" s="54"/>
      <c r="K35" s="47"/>
      <c r="L35" s="47"/>
      <c r="M35" s="54" t="s">
        <v>33</v>
      </c>
      <c r="N35" s="40"/>
      <c r="R35" s="64"/>
    </row>
    <row r="36" spans="1:16" ht="24" customHeight="1" thickBot="1">
      <c r="A36" s="37" t="s">
        <v>32</v>
      </c>
      <c r="B36" s="56"/>
      <c r="C36" s="56"/>
      <c r="D36" s="54"/>
      <c r="E36" s="55"/>
      <c r="F36" s="54"/>
      <c r="G36" s="54"/>
      <c r="H36" s="46"/>
      <c r="I36" s="38">
        <v>40000</v>
      </c>
      <c r="J36" s="54"/>
      <c r="K36" s="47"/>
      <c r="L36" s="47"/>
      <c r="M36" s="54" t="s">
        <v>33</v>
      </c>
      <c r="N36" s="54"/>
      <c r="P36" s="64"/>
    </row>
    <row r="37" spans="1:17" ht="25.5" customHeight="1" thickBot="1">
      <c r="A37" s="37" t="s">
        <v>34</v>
      </c>
      <c r="B37" s="56"/>
      <c r="C37" s="56"/>
      <c r="D37" s="54"/>
      <c r="E37" s="55"/>
      <c r="F37" s="54"/>
      <c r="G37" s="54"/>
      <c r="H37" s="46"/>
      <c r="I37" s="38">
        <v>78009.7</v>
      </c>
      <c r="J37" s="54"/>
      <c r="K37" s="47"/>
      <c r="L37" s="47"/>
      <c r="M37" s="54" t="s">
        <v>35</v>
      </c>
      <c r="N37" s="54"/>
      <c r="P37" s="64"/>
      <c r="Q37" s="64"/>
    </row>
    <row r="38" spans="1:17" ht="27.75" customHeight="1" thickBot="1">
      <c r="A38" s="37" t="s">
        <v>34</v>
      </c>
      <c r="B38" s="56"/>
      <c r="C38" s="56"/>
      <c r="D38" s="54"/>
      <c r="E38" s="55"/>
      <c r="F38" s="54"/>
      <c r="G38" s="54"/>
      <c r="H38" s="46"/>
      <c r="I38" s="38">
        <v>31156.36</v>
      </c>
      <c r="J38" s="44"/>
      <c r="K38" s="47"/>
      <c r="L38" s="47"/>
      <c r="M38" s="54" t="s">
        <v>46</v>
      </c>
      <c r="N38" s="54"/>
      <c r="P38" s="64"/>
      <c r="Q38" s="64"/>
    </row>
    <row r="39" spans="1:14" ht="27.75" customHeight="1" thickBot="1">
      <c r="A39" s="37" t="s">
        <v>34</v>
      </c>
      <c r="B39" s="56"/>
      <c r="C39" s="56"/>
      <c r="D39" s="54"/>
      <c r="E39" s="55"/>
      <c r="F39" s="54"/>
      <c r="G39" s="54"/>
      <c r="H39" s="46"/>
      <c r="I39" s="38">
        <v>7896.77</v>
      </c>
      <c r="J39" s="44"/>
      <c r="K39" s="47"/>
      <c r="L39" s="47"/>
      <c r="M39" s="54" t="s">
        <v>46</v>
      </c>
      <c r="N39" s="54"/>
    </row>
    <row r="40" spans="1:16" ht="27.75" customHeight="1" thickBot="1">
      <c r="A40" s="37" t="s">
        <v>34</v>
      </c>
      <c r="B40" s="56"/>
      <c r="C40" s="56"/>
      <c r="D40" s="54"/>
      <c r="E40" s="55"/>
      <c r="F40" s="54"/>
      <c r="G40" s="54"/>
      <c r="H40" s="46"/>
      <c r="I40" s="38">
        <v>58737.41</v>
      </c>
      <c r="J40" s="54"/>
      <c r="K40" s="47"/>
      <c r="L40" s="47"/>
      <c r="M40" s="54" t="s">
        <v>46</v>
      </c>
      <c r="N40" s="54"/>
      <c r="P40" s="65"/>
    </row>
    <row r="41" spans="1:16" ht="27.75" customHeight="1" thickBot="1">
      <c r="A41" s="37" t="s">
        <v>34</v>
      </c>
      <c r="B41" s="56"/>
      <c r="C41" s="56"/>
      <c r="D41" s="54"/>
      <c r="E41" s="55"/>
      <c r="F41" s="54"/>
      <c r="G41" s="54"/>
      <c r="H41" s="46"/>
      <c r="I41" s="38">
        <v>44946.86</v>
      </c>
      <c r="J41" s="54"/>
      <c r="K41" s="47"/>
      <c r="L41" s="47"/>
      <c r="M41" s="54" t="s">
        <v>109</v>
      </c>
      <c r="N41" s="54"/>
      <c r="O41" s="64"/>
      <c r="P41" s="65"/>
    </row>
    <row r="42" spans="1:18" ht="30" customHeight="1" thickBot="1">
      <c r="A42" s="37" t="s">
        <v>30</v>
      </c>
      <c r="B42" s="56"/>
      <c r="C42" s="56"/>
      <c r="D42" s="54"/>
      <c r="E42" s="55"/>
      <c r="F42" s="54"/>
      <c r="G42" s="54"/>
      <c r="H42" s="46"/>
      <c r="I42" s="38">
        <v>553530.94</v>
      </c>
      <c r="J42" s="54"/>
      <c r="K42" s="47"/>
      <c r="L42" s="47"/>
      <c r="M42" s="54" t="s">
        <v>35</v>
      </c>
      <c r="N42" s="40"/>
      <c r="O42" s="64"/>
      <c r="P42" s="65"/>
      <c r="R42" s="64"/>
    </row>
    <row r="43" spans="1:18" ht="30" customHeight="1" thickBot="1">
      <c r="A43" s="37" t="s">
        <v>30</v>
      </c>
      <c r="B43" s="56"/>
      <c r="C43" s="56"/>
      <c r="D43" s="54"/>
      <c r="E43" s="55"/>
      <c r="F43" s="54"/>
      <c r="G43" s="54"/>
      <c r="H43" s="46"/>
      <c r="I43" s="38">
        <v>597408</v>
      </c>
      <c r="J43" s="54"/>
      <c r="K43" s="47"/>
      <c r="L43" s="47"/>
      <c r="M43" s="54" t="s">
        <v>35</v>
      </c>
      <c r="N43" s="40"/>
      <c r="P43" s="65"/>
      <c r="R43" s="64"/>
    </row>
    <row r="44" spans="1:16" ht="27.75" customHeight="1" thickBot="1">
      <c r="A44" s="37" t="s">
        <v>57</v>
      </c>
      <c r="B44" s="52"/>
      <c r="C44" s="56"/>
      <c r="D44" s="54"/>
      <c r="E44" s="54"/>
      <c r="F44" s="54"/>
      <c r="G44" s="54"/>
      <c r="H44" s="54"/>
      <c r="I44" s="44">
        <f>181296+250000-50000-280000</f>
        <v>101296</v>
      </c>
      <c r="J44" s="54"/>
      <c r="K44" s="39"/>
      <c r="L44" s="47"/>
      <c r="M44" s="54" t="s">
        <v>45</v>
      </c>
      <c r="N44" s="40"/>
      <c r="O44" s="64"/>
      <c r="P44" s="65"/>
    </row>
    <row r="45" spans="1:16" ht="30" customHeight="1" thickBot="1">
      <c r="A45" s="37" t="s">
        <v>134</v>
      </c>
      <c r="B45" s="56"/>
      <c r="C45" s="56"/>
      <c r="D45" s="54"/>
      <c r="E45" s="48"/>
      <c r="F45" s="54"/>
      <c r="G45" s="54"/>
      <c r="H45" s="46"/>
      <c r="I45" s="38">
        <f>611279.47-17164.87</f>
        <v>594114.6</v>
      </c>
      <c r="J45" s="54"/>
      <c r="K45" s="47"/>
      <c r="L45" s="47"/>
      <c r="M45" s="54" t="s">
        <v>45</v>
      </c>
      <c r="N45" s="49"/>
      <c r="O45" s="64"/>
      <c r="P45" s="65"/>
    </row>
    <row r="46" spans="1:15" ht="27.75" customHeight="1" thickBot="1">
      <c r="A46" s="37" t="s">
        <v>32</v>
      </c>
      <c r="B46" s="56"/>
      <c r="C46" s="56"/>
      <c r="D46" s="54"/>
      <c r="E46" s="48"/>
      <c r="F46" s="54"/>
      <c r="G46" s="54"/>
      <c r="H46" s="46"/>
      <c r="I46" s="38">
        <f>138188.91-16598.47</f>
        <v>121590.44</v>
      </c>
      <c r="J46" s="44"/>
      <c r="K46" s="47"/>
      <c r="L46" s="47"/>
      <c r="M46" s="54" t="s">
        <v>45</v>
      </c>
      <c r="N46" s="49"/>
      <c r="O46" s="64"/>
    </row>
    <row r="47" spans="1:14" ht="27.75" customHeight="1" thickBot="1">
      <c r="A47" s="37" t="s">
        <v>63</v>
      </c>
      <c r="B47" s="56"/>
      <c r="C47" s="56"/>
      <c r="D47" s="54"/>
      <c r="E47" s="48"/>
      <c r="F47" s="54"/>
      <c r="G47" s="54"/>
      <c r="H47" s="46"/>
      <c r="I47" s="44">
        <v>0</v>
      </c>
      <c r="J47" s="44"/>
      <c r="K47" s="47"/>
      <c r="L47" s="47"/>
      <c r="M47" s="54" t="s">
        <v>45</v>
      </c>
      <c r="N47" s="49"/>
    </row>
    <row r="48" spans="1:14" ht="32.25" customHeight="1" thickBot="1">
      <c r="A48" s="37" t="s">
        <v>48</v>
      </c>
      <c r="B48" s="56"/>
      <c r="C48" s="56"/>
      <c r="D48" s="54"/>
      <c r="E48" s="48"/>
      <c r="F48" s="54"/>
      <c r="G48" s="54"/>
      <c r="H48" s="46"/>
      <c r="I48" s="38">
        <v>640282.22</v>
      </c>
      <c r="J48" s="54"/>
      <c r="K48" s="47"/>
      <c r="L48" s="47"/>
      <c r="M48" s="54" t="s">
        <v>45</v>
      </c>
      <c r="N48" s="49"/>
    </row>
    <row r="49" spans="1:14" ht="27.75" customHeight="1" thickBot="1">
      <c r="A49" s="37" t="s">
        <v>72</v>
      </c>
      <c r="B49" s="56"/>
      <c r="C49" s="56"/>
      <c r="D49" s="54"/>
      <c r="E49" s="48"/>
      <c r="F49" s="54"/>
      <c r="G49" s="54"/>
      <c r="H49" s="46"/>
      <c r="I49" s="38">
        <v>0</v>
      </c>
      <c r="J49" s="54"/>
      <c r="K49" s="47"/>
      <c r="L49" s="47"/>
      <c r="M49" s="54" t="s">
        <v>45</v>
      </c>
      <c r="N49" s="49"/>
    </row>
    <row r="50" spans="1:14" ht="28.5" customHeight="1" thickBot="1">
      <c r="A50" s="37" t="s">
        <v>54</v>
      </c>
      <c r="B50" s="56"/>
      <c r="C50" s="56"/>
      <c r="D50" s="54"/>
      <c r="E50" s="48"/>
      <c r="F50" s="54"/>
      <c r="G50" s="54"/>
      <c r="H50" s="46"/>
      <c r="I50" s="38">
        <v>249404</v>
      </c>
      <c r="J50" s="54"/>
      <c r="K50" s="47"/>
      <c r="L50" s="47"/>
      <c r="M50" s="54" t="s">
        <v>45</v>
      </c>
      <c r="N50" s="49"/>
    </row>
    <row r="51" spans="1:14" ht="26.25" customHeight="1" thickBot="1">
      <c r="A51" s="37" t="s">
        <v>47</v>
      </c>
      <c r="B51" s="56"/>
      <c r="C51" s="56"/>
      <c r="D51" s="54"/>
      <c r="E51" s="48"/>
      <c r="F51" s="54"/>
      <c r="G51" s="54"/>
      <c r="H51" s="46"/>
      <c r="I51" s="38">
        <v>116024.99</v>
      </c>
      <c r="J51" s="54"/>
      <c r="K51" s="47"/>
      <c r="L51" s="47"/>
      <c r="M51" s="54" t="s">
        <v>45</v>
      </c>
      <c r="N51" s="49"/>
    </row>
    <row r="52" spans="1:14" ht="29.25" customHeight="1" thickBot="1">
      <c r="A52" s="37" t="s">
        <v>60</v>
      </c>
      <c r="B52" s="56"/>
      <c r="C52" s="56"/>
      <c r="D52" s="54"/>
      <c r="E52" s="48"/>
      <c r="F52" s="54"/>
      <c r="G52" s="54"/>
      <c r="H52" s="46"/>
      <c r="I52" s="38">
        <v>0</v>
      </c>
      <c r="J52" s="54"/>
      <c r="K52" s="47"/>
      <c r="L52" s="47"/>
      <c r="M52" s="54" t="s">
        <v>45</v>
      </c>
      <c r="N52" s="49"/>
    </row>
    <row r="53" spans="1:16" ht="27.75" customHeight="1" thickBot="1">
      <c r="A53" s="37" t="s">
        <v>59</v>
      </c>
      <c r="B53" s="56"/>
      <c r="C53" s="56"/>
      <c r="D53" s="54"/>
      <c r="E53" s="48"/>
      <c r="F53" s="54"/>
      <c r="G53" s="54"/>
      <c r="H53" s="46"/>
      <c r="I53" s="38">
        <f>50000+89750+16000+404783.4</f>
        <v>560533.4</v>
      </c>
      <c r="J53" s="54"/>
      <c r="K53" s="47"/>
      <c r="L53" s="47"/>
      <c r="M53" s="54" t="s">
        <v>45</v>
      </c>
      <c r="N53" s="49"/>
      <c r="P53" s="64"/>
    </row>
    <row r="54" spans="1:16" ht="30.75" customHeight="1" thickBot="1">
      <c r="A54" s="37" t="s">
        <v>49</v>
      </c>
      <c r="B54" s="56"/>
      <c r="C54" s="56"/>
      <c r="D54" s="54"/>
      <c r="E54" s="48"/>
      <c r="F54" s="54"/>
      <c r="G54" s="54"/>
      <c r="H54" s="46"/>
      <c r="I54" s="38">
        <v>526353.59</v>
      </c>
      <c r="J54" s="54"/>
      <c r="K54" s="47"/>
      <c r="L54" s="47"/>
      <c r="M54" s="54" t="s">
        <v>45</v>
      </c>
      <c r="N54" s="49"/>
      <c r="P54" s="64"/>
    </row>
    <row r="55" spans="1:14" ht="26.25" thickBot="1">
      <c r="A55" s="37" t="s">
        <v>73</v>
      </c>
      <c r="B55" s="56"/>
      <c r="C55" s="56"/>
      <c r="D55" s="54"/>
      <c r="E55" s="48"/>
      <c r="F55" s="54"/>
      <c r="G55" s="54"/>
      <c r="H55" s="46"/>
      <c r="I55" s="38">
        <v>700</v>
      </c>
      <c r="J55" s="54"/>
      <c r="K55" s="47"/>
      <c r="L55" s="47"/>
      <c r="M55" s="54" t="s">
        <v>45</v>
      </c>
      <c r="N55" s="49"/>
    </row>
    <row r="56" spans="1:14" ht="26.25" thickBot="1">
      <c r="A56" s="37" t="s">
        <v>90</v>
      </c>
      <c r="B56" s="56"/>
      <c r="C56" s="56"/>
      <c r="D56" s="54"/>
      <c r="E56" s="48"/>
      <c r="F56" s="54"/>
      <c r="G56" s="54"/>
      <c r="H56" s="46"/>
      <c r="I56" s="38">
        <v>2510</v>
      </c>
      <c r="J56" s="54"/>
      <c r="K56" s="47"/>
      <c r="L56" s="47"/>
      <c r="M56" s="54" t="s">
        <v>45</v>
      </c>
      <c r="N56" s="49"/>
    </row>
    <row r="57" spans="1:14" ht="26.25" thickBot="1">
      <c r="A57" s="37" t="s">
        <v>74</v>
      </c>
      <c r="B57" s="56"/>
      <c r="C57" s="56"/>
      <c r="D57" s="54"/>
      <c r="E57" s="48"/>
      <c r="F57" s="54"/>
      <c r="G57" s="54"/>
      <c r="H57" s="46"/>
      <c r="I57" s="38">
        <v>15858</v>
      </c>
      <c r="J57" s="54"/>
      <c r="K57" s="47"/>
      <c r="L57" s="47"/>
      <c r="M57" s="54" t="s">
        <v>45</v>
      </c>
      <c r="N57" s="49"/>
    </row>
    <row r="58" spans="1:14" ht="33" customHeight="1" thickBot="1">
      <c r="A58" s="37" t="s">
        <v>142</v>
      </c>
      <c r="B58" s="56"/>
      <c r="C58" s="56"/>
      <c r="D58" s="54"/>
      <c r="E58" s="48"/>
      <c r="F58" s="54"/>
      <c r="G58" s="54"/>
      <c r="H58" s="46"/>
      <c r="I58" s="38">
        <v>32320</v>
      </c>
      <c r="J58" s="54"/>
      <c r="K58" s="47"/>
      <c r="L58" s="47"/>
      <c r="M58" s="54" t="s">
        <v>45</v>
      </c>
      <c r="N58" s="49"/>
    </row>
    <row r="59" spans="1:14" ht="26.25" thickBot="1">
      <c r="A59" s="37" t="s">
        <v>75</v>
      </c>
      <c r="B59" s="56"/>
      <c r="C59" s="56"/>
      <c r="D59" s="54"/>
      <c r="E59" s="48"/>
      <c r="F59" s="54"/>
      <c r="G59" s="54"/>
      <c r="H59" s="46"/>
      <c r="I59" s="38">
        <v>6460</v>
      </c>
      <c r="J59" s="54"/>
      <c r="K59" s="47"/>
      <c r="L59" s="47"/>
      <c r="M59" s="54" t="s">
        <v>45</v>
      </c>
      <c r="N59" s="49"/>
    </row>
    <row r="60" spans="1:14" ht="27.75" customHeight="1" thickBot="1">
      <c r="A60" s="37" t="s">
        <v>76</v>
      </c>
      <c r="B60" s="56"/>
      <c r="C60" s="56"/>
      <c r="D60" s="54"/>
      <c r="E60" s="48"/>
      <c r="F60" s="54"/>
      <c r="G60" s="54"/>
      <c r="H60" s="46"/>
      <c r="I60" s="38">
        <v>17500</v>
      </c>
      <c r="J60" s="54"/>
      <c r="K60" s="47"/>
      <c r="L60" s="47"/>
      <c r="M60" s="54" t="s">
        <v>45</v>
      </c>
      <c r="N60" s="49"/>
    </row>
    <row r="61" spans="1:14" ht="28.5" customHeight="1" thickBot="1">
      <c r="A61" s="37" t="s">
        <v>77</v>
      </c>
      <c r="B61" s="56"/>
      <c r="C61" s="56"/>
      <c r="D61" s="54"/>
      <c r="E61" s="48"/>
      <c r="F61" s="54"/>
      <c r="G61" s="54"/>
      <c r="H61" s="46"/>
      <c r="I61" s="38">
        <v>2500</v>
      </c>
      <c r="J61" s="54"/>
      <c r="K61" s="47"/>
      <c r="L61" s="47"/>
      <c r="M61" s="54" t="s">
        <v>45</v>
      </c>
      <c r="N61" s="49"/>
    </row>
    <row r="62" spans="1:14" ht="28.5" customHeight="1" thickBot="1">
      <c r="A62" s="37" t="s">
        <v>30</v>
      </c>
      <c r="B62" s="56"/>
      <c r="C62" s="56"/>
      <c r="D62" s="54"/>
      <c r="E62" s="48"/>
      <c r="F62" s="54"/>
      <c r="G62" s="54"/>
      <c r="H62" s="46"/>
      <c r="I62" s="38">
        <f>1260028.21-565601.65-142869.94</f>
        <v>551556.6199999999</v>
      </c>
      <c r="J62" s="44"/>
      <c r="K62" s="47"/>
      <c r="L62" s="47"/>
      <c r="M62" s="54" t="s">
        <v>45</v>
      </c>
      <c r="N62" s="49"/>
    </row>
    <row r="63" spans="1:14" ht="26.25" customHeight="1" thickBot="1">
      <c r="A63" s="37" t="s">
        <v>61</v>
      </c>
      <c r="B63" s="56"/>
      <c r="C63" s="56"/>
      <c r="D63" s="54"/>
      <c r="E63" s="48"/>
      <c r="F63" s="54"/>
      <c r="G63" s="54"/>
      <c r="H63" s="46"/>
      <c r="I63" s="38">
        <v>0</v>
      </c>
      <c r="J63" s="54"/>
      <c r="K63" s="47"/>
      <c r="L63" s="47"/>
      <c r="M63" s="54" t="s">
        <v>45</v>
      </c>
      <c r="N63" s="49"/>
    </row>
    <row r="64" spans="1:14" ht="26.25" customHeight="1" thickBot="1">
      <c r="A64" s="37" t="s">
        <v>94</v>
      </c>
      <c r="B64" s="56"/>
      <c r="C64" s="56"/>
      <c r="D64" s="54"/>
      <c r="E64" s="48"/>
      <c r="F64" s="54"/>
      <c r="G64" s="54"/>
      <c r="H64" s="46"/>
      <c r="I64" s="38">
        <v>5000</v>
      </c>
      <c r="J64" s="54"/>
      <c r="K64" s="47"/>
      <c r="L64" s="47"/>
      <c r="M64" s="54" t="s">
        <v>45</v>
      </c>
      <c r="N64" s="49"/>
    </row>
    <row r="65" spans="1:16" ht="30" customHeight="1" thickBot="1">
      <c r="A65" s="37" t="s">
        <v>29</v>
      </c>
      <c r="B65" s="56"/>
      <c r="C65" s="56"/>
      <c r="D65" s="54"/>
      <c r="E65" s="48"/>
      <c r="F65" s="54"/>
      <c r="G65" s="54"/>
      <c r="H65" s="46"/>
      <c r="I65" s="38">
        <f>1630486.12+1000000+17164.87-71136.35-19750-101519.65-102345.59+500000+22539.67-360000-373500-90000-578793.68</f>
        <v>1473145.3900000001</v>
      </c>
      <c r="J65" s="54"/>
      <c r="K65" s="47"/>
      <c r="L65" s="47"/>
      <c r="M65" s="54" t="s">
        <v>45</v>
      </c>
      <c r="N65" s="49"/>
      <c r="P65" s="64"/>
    </row>
    <row r="66" spans="1:14" ht="30" customHeight="1" thickBot="1">
      <c r="A66" s="37" t="s">
        <v>143</v>
      </c>
      <c r="B66" s="56"/>
      <c r="C66" s="56"/>
      <c r="D66" s="54"/>
      <c r="E66" s="48"/>
      <c r="F66" s="54"/>
      <c r="G66" s="54"/>
      <c r="H66" s="46"/>
      <c r="I66" s="38">
        <v>6000</v>
      </c>
      <c r="J66" s="54"/>
      <c r="K66" s="47"/>
      <c r="L66" s="47"/>
      <c r="M66" s="54" t="s">
        <v>45</v>
      </c>
      <c r="N66" s="49"/>
    </row>
    <row r="67" spans="1:15" ht="30" customHeight="1" thickBot="1">
      <c r="A67" s="37" t="s">
        <v>129</v>
      </c>
      <c r="B67" s="56"/>
      <c r="C67" s="56"/>
      <c r="D67" s="54"/>
      <c r="E67" s="48"/>
      <c r="F67" s="54"/>
      <c r="G67" s="54"/>
      <c r="H67" s="46"/>
      <c r="I67" s="38">
        <v>0</v>
      </c>
      <c r="J67" s="54"/>
      <c r="K67" s="47"/>
      <c r="L67" s="47"/>
      <c r="M67" s="54" t="s">
        <v>96</v>
      </c>
      <c r="N67" s="49"/>
      <c r="O67" s="64"/>
    </row>
    <row r="68" spans="1:16" ht="28.5" customHeight="1" thickBot="1">
      <c r="A68" s="37" t="s">
        <v>95</v>
      </c>
      <c r="B68" s="56"/>
      <c r="C68" s="56"/>
      <c r="D68" s="54"/>
      <c r="E68" s="48"/>
      <c r="F68" s="54"/>
      <c r="G68" s="54"/>
      <c r="H68" s="46"/>
      <c r="I68" s="38">
        <v>163104</v>
      </c>
      <c r="J68" s="54"/>
      <c r="K68" s="47"/>
      <c r="L68" s="47"/>
      <c r="M68" s="54" t="s">
        <v>45</v>
      </c>
      <c r="N68" s="49"/>
      <c r="P68" s="64"/>
    </row>
    <row r="69" spans="1:14" ht="27.75" customHeight="1" thickBot="1">
      <c r="A69" s="37" t="s">
        <v>50</v>
      </c>
      <c r="B69" s="56"/>
      <c r="C69" s="56"/>
      <c r="D69" s="54"/>
      <c r="E69" s="48"/>
      <c r="F69" s="54"/>
      <c r="G69" s="54"/>
      <c r="H69" s="46"/>
      <c r="I69" s="38">
        <f>86761.45+30000</f>
        <v>116761.45</v>
      </c>
      <c r="J69" s="54"/>
      <c r="K69" s="47"/>
      <c r="L69" s="47"/>
      <c r="M69" s="54" t="s">
        <v>45</v>
      </c>
      <c r="N69" s="49"/>
    </row>
    <row r="70" spans="1:14" ht="27.75" customHeight="1" thickBot="1">
      <c r="A70" s="50" t="s">
        <v>55</v>
      </c>
      <c r="B70" s="56"/>
      <c r="C70" s="56"/>
      <c r="D70" s="54"/>
      <c r="E70" s="48"/>
      <c r="F70" s="54"/>
      <c r="G70" s="54"/>
      <c r="H70" s="46"/>
      <c r="I70" s="38">
        <v>37440</v>
      </c>
      <c r="J70" s="54"/>
      <c r="K70" s="47"/>
      <c r="L70" s="47"/>
      <c r="M70" s="54" t="s">
        <v>45</v>
      </c>
      <c r="N70" s="49"/>
    </row>
    <row r="71" spans="1:14" ht="26.25" customHeight="1" thickBot="1">
      <c r="A71" s="50" t="s">
        <v>56</v>
      </c>
      <c r="B71" s="56"/>
      <c r="C71" s="56"/>
      <c r="D71" s="54"/>
      <c r="E71" s="48"/>
      <c r="F71" s="54"/>
      <c r="G71" s="54"/>
      <c r="H71" s="46"/>
      <c r="I71" s="38">
        <v>0</v>
      </c>
      <c r="J71" s="54"/>
      <c r="K71" s="47"/>
      <c r="L71" s="47"/>
      <c r="M71" s="54" t="s">
        <v>45</v>
      </c>
      <c r="N71" s="49"/>
    </row>
    <row r="72" spans="1:14" ht="27.75" customHeight="1" thickBot="1">
      <c r="A72" s="50" t="s">
        <v>62</v>
      </c>
      <c r="B72" s="56"/>
      <c r="C72" s="56"/>
      <c r="D72" s="54"/>
      <c r="E72" s="48"/>
      <c r="F72" s="54"/>
      <c r="G72" s="54"/>
      <c r="H72" s="46"/>
      <c r="I72" s="38">
        <v>3030</v>
      </c>
      <c r="J72" s="54"/>
      <c r="K72" s="47"/>
      <c r="L72" s="47"/>
      <c r="M72" s="54" t="s">
        <v>45</v>
      </c>
      <c r="N72" s="49"/>
    </row>
    <row r="73" spans="1:16" ht="27" customHeight="1" thickBot="1">
      <c r="A73" s="37" t="s">
        <v>53</v>
      </c>
      <c r="B73" s="56"/>
      <c r="C73" s="56"/>
      <c r="D73" s="54"/>
      <c r="E73" s="48"/>
      <c r="F73" s="54"/>
      <c r="G73" s="54"/>
      <c r="H73" s="46"/>
      <c r="I73" s="38">
        <v>59124.93</v>
      </c>
      <c r="J73" s="54"/>
      <c r="K73" s="47"/>
      <c r="L73" s="47"/>
      <c r="M73" s="54" t="s">
        <v>45</v>
      </c>
      <c r="N73" s="49"/>
      <c r="P73" s="64"/>
    </row>
    <row r="74" spans="1:16" ht="27" customHeight="1" thickBot="1">
      <c r="A74" s="37" t="s">
        <v>141</v>
      </c>
      <c r="B74" s="56"/>
      <c r="C74" s="56"/>
      <c r="D74" s="54"/>
      <c r="E74" s="48"/>
      <c r="F74" s="54"/>
      <c r="G74" s="54"/>
      <c r="H74" s="46"/>
      <c r="I74" s="38">
        <f>20000</f>
        <v>20000</v>
      </c>
      <c r="J74" s="54"/>
      <c r="K74" s="47"/>
      <c r="L74" s="47"/>
      <c r="M74" s="54" t="s">
        <v>96</v>
      </c>
      <c r="N74" s="49"/>
      <c r="P74" s="64"/>
    </row>
    <row r="75" spans="1:15" ht="27.75" customHeight="1" thickBot="1">
      <c r="A75" s="51" t="s">
        <v>110</v>
      </c>
      <c r="B75" s="56"/>
      <c r="C75" s="56"/>
      <c r="D75" s="54"/>
      <c r="E75" s="48"/>
      <c r="F75" s="54"/>
      <c r="G75" s="54"/>
      <c r="H75" s="46"/>
      <c r="I75" s="38">
        <f>84000+98340</f>
        <v>182340</v>
      </c>
      <c r="J75" s="54"/>
      <c r="K75" s="47"/>
      <c r="L75" s="47"/>
      <c r="M75" s="54" t="s">
        <v>96</v>
      </c>
      <c r="N75" s="49"/>
      <c r="O75" s="64"/>
    </row>
    <row r="76" spans="1:14" ht="18.75" customHeight="1" hidden="1" thickBot="1">
      <c r="A76" s="66"/>
      <c r="B76" s="53"/>
      <c r="C76" s="56"/>
      <c r="D76" s="54"/>
      <c r="E76" s="48"/>
      <c r="F76" s="54"/>
      <c r="G76" s="54"/>
      <c r="H76" s="46"/>
      <c r="I76" s="38">
        <f>SUM(I35:I36)</f>
        <v>130000</v>
      </c>
      <c r="J76" s="54"/>
      <c r="K76" s="47"/>
      <c r="L76" s="47"/>
      <c r="M76" s="54" t="s">
        <v>33</v>
      </c>
      <c r="N76" s="49"/>
    </row>
    <row r="77" spans="1:14" ht="28.5" customHeight="1" thickBot="1">
      <c r="A77" s="37"/>
      <c r="B77" s="56"/>
      <c r="C77" s="56"/>
      <c r="D77" s="54"/>
      <c r="E77" s="48"/>
      <c r="F77" s="54"/>
      <c r="G77" s="54"/>
      <c r="H77" s="46"/>
      <c r="I77" s="38">
        <f>SUM(I42,I37)</f>
        <v>631540.6399999999</v>
      </c>
      <c r="J77" s="54"/>
      <c r="K77" s="47"/>
      <c r="L77" s="47"/>
      <c r="M77" s="54" t="s">
        <v>35</v>
      </c>
      <c r="N77" s="49"/>
    </row>
    <row r="78" spans="1:14" ht="12.75" customHeight="1" thickBot="1">
      <c r="A78" s="37"/>
      <c r="B78" s="56"/>
      <c r="C78" s="56"/>
      <c r="D78" s="54"/>
      <c r="E78" s="48"/>
      <c r="F78" s="54"/>
      <c r="G78" s="54"/>
      <c r="H78" s="46"/>
      <c r="I78" s="38">
        <f>I38+I39+I40</f>
        <v>97790.54000000001</v>
      </c>
      <c r="J78" s="54"/>
      <c r="K78" s="47"/>
      <c r="L78" s="47"/>
      <c r="M78" s="54" t="s">
        <v>46</v>
      </c>
      <c r="N78" s="49"/>
    </row>
    <row r="79" spans="1:14" ht="12.75" customHeight="1" thickBot="1">
      <c r="A79" s="37"/>
      <c r="B79" s="56"/>
      <c r="C79" s="56"/>
      <c r="D79" s="54"/>
      <c r="E79" s="48"/>
      <c r="F79" s="54"/>
      <c r="G79" s="54"/>
      <c r="H79" s="46"/>
      <c r="I79" s="38">
        <f>SUM(I39,I38,I40)</f>
        <v>97790.54000000001</v>
      </c>
      <c r="J79" s="54"/>
      <c r="K79" s="47"/>
      <c r="L79" s="47"/>
      <c r="M79" s="54" t="s">
        <v>46</v>
      </c>
      <c r="N79" s="49"/>
    </row>
    <row r="80" spans="1:14" ht="12.75">
      <c r="A80" s="104" t="s">
        <v>151</v>
      </c>
      <c r="B80" s="105"/>
      <c r="C80" s="105"/>
      <c r="D80" s="105"/>
      <c r="E80" s="105"/>
      <c r="F80" s="67"/>
      <c r="G80" s="101"/>
      <c r="H80" s="101"/>
      <c r="I80" s="68"/>
      <c r="J80" s="68"/>
      <c r="K80" s="69"/>
      <c r="L80" s="70"/>
      <c r="M80" s="68"/>
      <c r="N80" s="68"/>
    </row>
    <row r="81" spans="1:16" ht="12.75">
      <c r="A81" s="106"/>
      <c r="B81" s="106"/>
      <c r="C81" s="106"/>
      <c r="D81" s="106"/>
      <c r="E81" s="106"/>
      <c r="F81" s="72"/>
      <c r="G81" s="101" t="s">
        <v>103</v>
      </c>
      <c r="H81" s="101"/>
      <c r="I81" s="68"/>
      <c r="J81" s="69"/>
      <c r="K81" s="73"/>
      <c r="L81" s="70"/>
      <c r="M81" s="69"/>
      <c r="N81" s="68"/>
      <c r="P81" s="64"/>
    </row>
    <row r="82" spans="1:16" ht="12.75">
      <c r="A82" s="88"/>
      <c r="B82" s="88"/>
      <c r="C82" s="88"/>
      <c r="D82" s="88"/>
      <c r="E82" s="75"/>
      <c r="F82" s="68"/>
      <c r="G82" s="68"/>
      <c r="H82" s="68"/>
      <c r="I82" s="69"/>
      <c r="J82" s="69"/>
      <c r="K82" s="70"/>
      <c r="L82" s="70"/>
      <c r="O82" s="65"/>
      <c r="P82" s="64"/>
    </row>
    <row r="83" spans="1:15" ht="12.75">
      <c r="A83" s="74"/>
      <c r="B83" s="68"/>
      <c r="C83" s="71"/>
      <c r="D83" s="68"/>
      <c r="E83" s="75"/>
      <c r="F83" s="76" t="s">
        <v>23</v>
      </c>
      <c r="G83" s="68"/>
      <c r="H83" s="68"/>
      <c r="I83" s="68"/>
      <c r="J83" s="68"/>
      <c r="K83" s="70"/>
      <c r="L83" s="70"/>
      <c r="O83" s="64"/>
    </row>
    <row r="84" spans="1:12" ht="12.75">
      <c r="A84" s="77"/>
      <c r="B84" s="68"/>
      <c r="C84" s="71"/>
      <c r="D84" s="68"/>
      <c r="E84" s="75"/>
      <c r="F84" s="68"/>
      <c r="G84" s="68"/>
      <c r="H84" s="68"/>
      <c r="I84" s="69"/>
      <c r="J84" s="69"/>
      <c r="K84" s="70"/>
      <c r="L84" s="70"/>
    </row>
    <row r="85" spans="1:12" ht="12.75">
      <c r="A85" s="74"/>
      <c r="B85" s="68"/>
      <c r="C85" s="71"/>
      <c r="D85" s="68"/>
      <c r="E85" s="75"/>
      <c r="F85" s="68"/>
      <c r="G85" s="68"/>
      <c r="H85" s="68"/>
      <c r="I85" s="68"/>
      <c r="J85" s="69"/>
      <c r="K85" s="70"/>
      <c r="L85" s="70"/>
    </row>
    <row r="86" spans="9:12" ht="12.75">
      <c r="I86" s="81"/>
      <c r="K86" s="82"/>
      <c r="L86" s="82"/>
    </row>
    <row r="87" spans="11:12" ht="12.75">
      <c r="K87" s="82"/>
      <c r="L87" s="82"/>
    </row>
    <row r="88" spans="11:12" ht="12.75">
      <c r="K88" s="82"/>
      <c r="L88" s="82"/>
    </row>
    <row r="89" spans="11:12" ht="12.75">
      <c r="K89" s="82"/>
      <c r="L89" s="82"/>
    </row>
    <row r="90" spans="11:12" ht="12.75">
      <c r="K90" s="82"/>
      <c r="L90" s="82"/>
    </row>
    <row r="91" spans="11:12" ht="12.75">
      <c r="K91" s="82"/>
      <c r="L91" s="82"/>
    </row>
    <row r="92" spans="11:12" ht="12.75">
      <c r="K92" s="82"/>
      <c r="L92" s="82"/>
    </row>
    <row r="93" spans="11:12" ht="12.75">
      <c r="K93" s="82"/>
      <c r="L93" s="82"/>
    </row>
    <row r="94" spans="11:12" ht="12.75">
      <c r="K94" s="82"/>
      <c r="L94" s="82"/>
    </row>
    <row r="95" spans="11:12" ht="12.75">
      <c r="K95" s="82"/>
      <c r="L95" s="82"/>
    </row>
    <row r="96" spans="11:12" ht="12.75">
      <c r="K96" s="82"/>
      <c r="L96" s="82"/>
    </row>
    <row r="97" spans="11:12" ht="12.75">
      <c r="K97" s="82"/>
      <c r="L97" s="82"/>
    </row>
    <row r="98" spans="11:12" ht="12.75">
      <c r="K98" s="82"/>
      <c r="L98" s="82"/>
    </row>
    <row r="99" spans="11:12" ht="12.75">
      <c r="K99" s="82"/>
      <c r="L99" s="82"/>
    </row>
    <row r="100" spans="11:12" ht="12.75">
      <c r="K100" s="82"/>
      <c r="L100" s="82"/>
    </row>
    <row r="101" spans="11:12" ht="12.75">
      <c r="K101" s="82"/>
      <c r="L101" s="82"/>
    </row>
    <row r="102" spans="11:12" ht="12.75">
      <c r="K102" s="82"/>
      <c r="L102" s="82"/>
    </row>
    <row r="103" spans="11:12" ht="12.75">
      <c r="K103" s="82"/>
      <c r="L103" s="82"/>
    </row>
    <row r="104" spans="11:12" ht="12.75">
      <c r="K104" s="82"/>
      <c r="L104" s="82"/>
    </row>
    <row r="105" spans="11:12" ht="12.75">
      <c r="K105" s="82"/>
      <c r="L105" s="82"/>
    </row>
    <row r="106" spans="11:12" ht="12.75">
      <c r="K106" s="82"/>
      <c r="L106" s="82"/>
    </row>
    <row r="107" spans="11:12" ht="12.75">
      <c r="K107" s="82"/>
      <c r="L107" s="82"/>
    </row>
    <row r="108" spans="11:12" ht="12.75">
      <c r="K108" s="82"/>
      <c r="L108" s="82"/>
    </row>
    <row r="109" spans="11:12" ht="12.75">
      <c r="K109" s="82"/>
      <c r="L109" s="82"/>
    </row>
    <row r="110" spans="11:12" ht="12.75">
      <c r="K110" s="82"/>
      <c r="L110" s="82"/>
    </row>
    <row r="111" spans="11:12" ht="12.75">
      <c r="K111" s="82"/>
      <c r="L111" s="82"/>
    </row>
    <row r="112" spans="11:12" ht="12.75">
      <c r="K112" s="82"/>
      <c r="L112" s="82"/>
    </row>
    <row r="113" spans="11:12" ht="12.75">
      <c r="K113" s="82"/>
      <c r="L113" s="82"/>
    </row>
    <row r="114" spans="11:12" ht="12.75">
      <c r="K114" s="82"/>
      <c r="L114" s="82"/>
    </row>
    <row r="115" spans="11:12" ht="12.75">
      <c r="K115" s="82"/>
      <c r="L115" s="82"/>
    </row>
    <row r="116" spans="11:12" ht="12.75">
      <c r="K116" s="82"/>
      <c r="L116" s="82"/>
    </row>
    <row r="117" spans="11:12" ht="12.75">
      <c r="K117" s="82"/>
      <c r="L117" s="82"/>
    </row>
    <row r="118" spans="11:12" ht="12.75">
      <c r="K118" s="82"/>
      <c r="L118" s="82"/>
    </row>
    <row r="119" spans="11:12" ht="12.75">
      <c r="K119" s="82"/>
      <c r="L119" s="82"/>
    </row>
    <row r="120" spans="11:12" ht="12.75">
      <c r="K120" s="82"/>
      <c r="L120" s="82"/>
    </row>
    <row r="121" spans="11:12" ht="12.75">
      <c r="K121" s="82"/>
      <c r="L121" s="82"/>
    </row>
    <row r="122" spans="11:12" ht="12.75">
      <c r="K122" s="82"/>
      <c r="L122" s="82"/>
    </row>
    <row r="123" spans="11:12" ht="12.75">
      <c r="K123" s="82"/>
      <c r="L123" s="82"/>
    </row>
    <row r="124" spans="11:12" ht="12.75">
      <c r="K124" s="82"/>
      <c r="L124" s="82"/>
    </row>
    <row r="125" spans="11:12" ht="12.75">
      <c r="K125" s="82"/>
      <c r="L125" s="82"/>
    </row>
    <row r="126" spans="11:12" ht="12.75">
      <c r="K126" s="82"/>
      <c r="L126" s="82"/>
    </row>
    <row r="127" spans="11:12" ht="12.75">
      <c r="K127" s="82"/>
      <c r="L127" s="82"/>
    </row>
    <row r="128" spans="11:12" ht="12.75">
      <c r="K128" s="82"/>
      <c r="L128" s="82"/>
    </row>
    <row r="129" spans="11:12" ht="12.75">
      <c r="K129" s="82"/>
      <c r="L129" s="82"/>
    </row>
    <row r="130" spans="11:12" ht="12.75">
      <c r="K130" s="82"/>
      <c r="L130" s="82"/>
    </row>
    <row r="131" spans="11:12" ht="12.75">
      <c r="K131" s="82"/>
      <c r="L131" s="82"/>
    </row>
    <row r="132" spans="11:12" ht="12.75">
      <c r="K132" s="82"/>
      <c r="L132" s="82"/>
    </row>
    <row r="133" spans="11:12" ht="12.75">
      <c r="K133" s="82"/>
      <c r="L133" s="82"/>
    </row>
    <row r="134" spans="11:12" ht="12.75">
      <c r="K134" s="82"/>
      <c r="L134" s="82"/>
    </row>
    <row r="135" spans="11:12" ht="12.75">
      <c r="K135" s="82"/>
      <c r="L135" s="82"/>
    </row>
    <row r="136" spans="11:12" ht="12.75">
      <c r="K136" s="82"/>
      <c r="L136" s="82"/>
    </row>
    <row r="137" spans="11:12" ht="12.75">
      <c r="K137" s="82"/>
      <c r="L137" s="82"/>
    </row>
    <row r="138" spans="11:12" ht="12.75">
      <c r="K138" s="82"/>
      <c r="L138" s="82"/>
    </row>
    <row r="139" spans="11:12" ht="12.75">
      <c r="K139" s="82"/>
      <c r="L139" s="82"/>
    </row>
    <row r="140" spans="11:12" ht="12.75">
      <c r="K140" s="82"/>
      <c r="L140" s="82"/>
    </row>
    <row r="141" spans="11:12" ht="12.75">
      <c r="K141" s="82"/>
      <c r="L141" s="82"/>
    </row>
    <row r="142" spans="11:12" ht="12.75">
      <c r="K142" s="82"/>
      <c r="L142" s="82"/>
    </row>
    <row r="143" spans="11:12" ht="12.75">
      <c r="K143" s="82"/>
      <c r="L143" s="82"/>
    </row>
    <row r="144" spans="11:12" ht="12.75">
      <c r="K144" s="82"/>
      <c r="L144" s="82"/>
    </row>
    <row r="145" spans="11:12" ht="12.75">
      <c r="K145" s="82"/>
      <c r="L145" s="82"/>
    </row>
    <row r="146" spans="11:12" ht="12.75">
      <c r="K146" s="82"/>
      <c r="L146" s="82"/>
    </row>
    <row r="147" spans="11:12" ht="12.75">
      <c r="K147" s="82"/>
      <c r="L147" s="82"/>
    </row>
    <row r="148" spans="11:12" ht="12.75">
      <c r="K148" s="82"/>
      <c r="L148" s="82"/>
    </row>
    <row r="149" spans="11:12" ht="12.75">
      <c r="K149" s="82"/>
      <c r="L149" s="82"/>
    </row>
    <row r="150" spans="11:12" ht="12.75">
      <c r="K150" s="82"/>
      <c r="L150" s="82"/>
    </row>
    <row r="151" spans="11:12" ht="12.75">
      <c r="K151" s="82"/>
      <c r="L151" s="82"/>
    </row>
    <row r="152" spans="11:12" ht="12.75">
      <c r="K152" s="82"/>
      <c r="L152" s="82"/>
    </row>
    <row r="153" spans="11:12" ht="12.75">
      <c r="K153" s="82"/>
      <c r="L153" s="82"/>
    </row>
    <row r="154" spans="11:12" ht="12.75">
      <c r="K154" s="82"/>
      <c r="L154" s="82"/>
    </row>
    <row r="155" spans="11:12" ht="12.75">
      <c r="K155" s="82"/>
      <c r="L155" s="82"/>
    </row>
    <row r="156" spans="11:12" ht="12.75">
      <c r="K156" s="82"/>
      <c r="L156" s="82"/>
    </row>
    <row r="157" spans="11:12" ht="12.75">
      <c r="K157" s="82"/>
      <c r="L157" s="82"/>
    </row>
    <row r="158" spans="11:12" ht="12.75">
      <c r="K158" s="82"/>
      <c r="L158" s="82"/>
    </row>
    <row r="159" spans="11:12" ht="12.75">
      <c r="K159" s="82"/>
      <c r="L159" s="82"/>
    </row>
    <row r="160" spans="11:12" ht="12.75">
      <c r="K160" s="82"/>
      <c r="L160" s="82"/>
    </row>
    <row r="161" spans="11:12" ht="12.75">
      <c r="K161" s="82"/>
      <c r="L161" s="82"/>
    </row>
    <row r="162" spans="11:12" ht="12.75">
      <c r="K162" s="82"/>
      <c r="L162" s="82"/>
    </row>
    <row r="163" spans="11:12" ht="12.75">
      <c r="K163" s="82"/>
      <c r="L163" s="82"/>
    </row>
    <row r="164" spans="11:12" ht="12.75">
      <c r="K164" s="82"/>
      <c r="L164" s="82"/>
    </row>
    <row r="165" spans="11:12" ht="12.75">
      <c r="K165" s="82"/>
      <c r="L165" s="82"/>
    </row>
    <row r="166" spans="11:12" ht="12.75">
      <c r="K166" s="82"/>
      <c r="L166" s="82"/>
    </row>
    <row r="167" spans="11:12" ht="12.75">
      <c r="K167" s="82"/>
      <c r="L167" s="82"/>
    </row>
    <row r="168" spans="11:12" ht="12.75">
      <c r="K168" s="82"/>
      <c r="L168" s="82"/>
    </row>
    <row r="169" spans="11:12" ht="12.75">
      <c r="K169" s="82"/>
      <c r="L169" s="82"/>
    </row>
    <row r="170" spans="11:12" ht="12.75">
      <c r="K170" s="82"/>
      <c r="L170" s="82"/>
    </row>
    <row r="171" spans="11:12" ht="12.75">
      <c r="K171" s="82"/>
      <c r="L171" s="82"/>
    </row>
    <row r="172" spans="11:12" ht="12.75">
      <c r="K172" s="82"/>
      <c r="L172" s="82"/>
    </row>
    <row r="173" spans="11:12" ht="12.75">
      <c r="K173" s="82"/>
      <c r="L173" s="82"/>
    </row>
    <row r="174" spans="11:12" ht="12.75">
      <c r="K174" s="82"/>
      <c r="L174" s="82"/>
    </row>
    <row r="175" spans="11:12" ht="12.75">
      <c r="K175" s="82"/>
      <c r="L175" s="82"/>
    </row>
    <row r="176" spans="11:12" ht="12.75">
      <c r="K176" s="82"/>
      <c r="L176" s="82"/>
    </row>
    <row r="177" spans="11:12" ht="12.75">
      <c r="K177" s="82"/>
      <c r="L177" s="82"/>
    </row>
    <row r="178" spans="11:12" ht="12.75">
      <c r="K178" s="82"/>
      <c r="L178" s="82"/>
    </row>
    <row r="179" spans="11:12" ht="12.75">
      <c r="K179" s="82"/>
      <c r="L179" s="82"/>
    </row>
    <row r="180" spans="11:12" ht="12.75">
      <c r="K180" s="82"/>
      <c r="L180" s="82"/>
    </row>
    <row r="181" spans="11:12" ht="12.75">
      <c r="K181" s="82"/>
      <c r="L181" s="82"/>
    </row>
    <row r="182" spans="11:12" ht="12.75">
      <c r="K182" s="82"/>
      <c r="L182" s="82"/>
    </row>
    <row r="183" spans="11:12" ht="12.75">
      <c r="K183" s="82"/>
      <c r="L183" s="82"/>
    </row>
    <row r="184" spans="11:12" ht="12.75">
      <c r="K184" s="82"/>
      <c r="L184" s="82"/>
    </row>
    <row r="185" spans="11:12" ht="12.75">
      <c r="K185" s="82"/>
      <c r="L185" s="82"/>
    </row>
    <row r="186" spans="11:12" ht="12.75">
      <c r="K186" s="82"/>
      <c r="L186" s="82"/>
    </row>
    <row r="187" spans="11:12" ht="12.75">
      <c r="K187" s="82"/>
      <c r="L187" s="82"/>
    </row>
    <row r="188" spans="11:12" ht="12.75">
      <c r="K188" s="82"/>
      <c r="L188" s="82"/>
    </row>
    <row r="189" spans="11:12" ht="12.75">
      <c r="K189" s="82"/>
      <c r="L189" s="82"/>
    </row>
    <row r="190" spans="11:12" ht="12.75">
      <c r="K190" s="82"/>
      <c r="L190" s="82"/>
    </row>
    <row r="191" spans="11:12" ht="12.75">
      <c r="K191" s="82"/>
      <c r="L191" s="82"/>
    </row>
    <row r="192" spans="11:12" ht="12.75">
      <c r="K192" s="82"/>
      <c r="L192" s="82"/>
    </row>
    <row r="193" spans="11:12" ht="12.75">
      <c r="K193" s="82"/>
      <c r="L193" s="82"/>
    </row>
    <row r="194" spans="11:12" ht="12.75">
      <c r="K194" s="82"/>
      <c r="L194" s="82"/>
    </row>
    <row r="195" spans="11:12" ht="12.75">
      <c r="K195" s="82"/>
      <c r="L195" s="82"/>
    </row>
    <row r="196" spans="11:12" ht="12.75">
      <c r="K196" s="82"/>
      <c r="L196" s="82"/>
    </row>
    <row r="197" spans="11:12" ht="12.75">
      <c r="K197" s="82"/>
      <c r="L197" s="82"/>
    </row>
    <row r="198" spans="11:12" ht="12.75">
      <c r="K198" s="82"/>
      <c r="L198" s="82"/>
    </row>
    <row r="199" spans="11:12" ht="12.75">
      <c r="K199" s="82"/>
      <c r="L199" s="82"/>
    </row>
    <row r="200" spans="11:12" ht="12.75">
      <c r="K200" s="82"/>
      <c r="L200" s="82"/>
    </row>
    <row r="201" spans="11:12" ht="12.75">
      <c r="K201" s="82"/>
      <c r="L201" s="82"/>
    </row>
    <row r="202" spans="11:12" ht="12.75">
      <c r="K202" s="82"/>
      <c r="L202" s="82"/>
    </row>
    <row r="203" spans="11:12" ht="12.75">
      <c r="K203" s="82"/>
      <c r="L203" s="82"/>
    </row>
    <row r="204" spans="11:12" ht="12.75">
      <c r="K204" s="82"/>
      <c r="L204" s="82"/>
    </row>
    <row r="205" spans="11:12" ht="12.75">
      <c r="K205" s="82"/>
      <c r="L205" s="82"/>
    </row>
    <row r="206" spans="11:12" ht="12.75">
      <c r="K206" s="82"/>
      <c r="L206" s="82"/>
    </row>
    <row r="207" spans="11:12" ht="12.75">
      <c r="K207" s="82"/>
      <c r="L207" s="82"/>
    </row>
    <row r="208" spans="11:12" ht="12.75">
      <c r="K208" s="82"/>
      <c r="L208" s="82"/>
    </row>
    <row r="209" spans="11:12" ht="12.75">
      <c r="K209" s="82"/>
      <c r="L209" s="82"/>
    </row>
    <row r="210" spans="11:12" ht="12.75">
      <c r="K210" s="82"/>
      <c r="L210" s="82"/>
    </row>
    <row r="211" spans="11:12" ht="12.75">
      <c r="K211" s="82"/>
      <c r="L211" s="82"/>
    </row>
    <row r="212" spans="11:12" ht="12.75">
      <c r="K212" s="82"/>
      <c r="L212" s="82"/>
    </row>
    <row r="213" spans="11:12" ht="12.75">
      <c r="K213" s="82"/>
      <c r="L213" s="82"/>
    </row>
    <row r="214" spans="11:12" ht="12.75">
      <c r="K214" s="82"/>
      <c r="L214" s="82"/>
    </row>
    <row r="215" spans="11:12" ht="12.75">
      <c r="K215" s="82"/>
      <c r="L215" s="82"/>
    </row>
    <row r="216" spans="11:12" ht="12.75">
      <c r="K216" s="82"/>
      <c r="L216" s="82"/>
    </row>
    <row r="217" spans="11:12" ht="12.75">
      <c r="K217" s="82"/>
      <c r="L217" s="82"/>
    </row>
    <row r="218" spans="11:12" ht="12.75">
      <c r="K218" s="82"/>
      <c r="L218" s="82"/>
    </row>
    <row r="219" spans="11:12" ht="12.75">
      <c r="K219" s="82"/>
      <c r="L219" s="82"/>
    </row>
    <row r="220" spans="11:12" ht="12.75">
      <c r="K220" s="82"/>
      <c r="L220" s="82"/>
    </row>
    <row r="221" spans="11:12" ht="12.75">
      <c r="K221" s="82"/>
      <c r="L221" s="82"/>
    </row>
    <row r="222" spans="11:12" ht="12.75">
      <c r="K222" s="82"/>
      <c r="L222" s="82"/>
    </row>
    <row r="223" spans="11:12" ht="12.75">
      <c r="K223" s="82"/>
      <c r="L223" s="82"/>
    </row>
    <row r="224" spans="11:12" ht="12.75">
      <c r="K224" s="82"/>
      <c r="L224" s="82"/>
    </row>
    <row r="225" spans="11:12" ht="12.75">
      <c r="K225" s="82"/>
      <c r="L225" s="82"/>
    </row>
    <row r="226" spans="11:12" ht="12.75">
      <c r="K226" s="82"/>
      <c r="L226" s="82"/>
    </row>
    <row r="227" spans="11:12" ht="12.75">
      <c r="K227" s="82"/>
      <c r="L227" s="82"/>
    </row>
    <row r="228" spans="11:12" ht="12.75">
      <c r="K228" s="82"/>
      <c r="L228" s="82"/>
    </row>
    <row r="229" spans="11:12" ht="12.75">
      <c r="K229" s="82"/>
      <c r="L229" s="82"/>
    </row>
    <row r="230" spans="11:12" ht="12.75">
      <c r="K230" s="82"/>
      <c r="L230" s="82"/>
    </row>
    <row r="231" spans="11:12" ht="12.75">
      <c r="K231" s="82"/>
      <c r="L231" s="82"/>
    </row>
    <row r="232" spans="11:12" ht="12.75">
      <c r="K232" s="82"/>
      <c r="L232" s="82"/>
    </row>
    <row r="233" spans="11:12" ht="12.75">
      <c r="K233" s="82"/>
      <c r="L233" s="82"/>
    </row>
    <row r="234" spans="11:12" ht="12.75">
      <c r="K234" s="82"/>
      <c r="L234" s="82"/>
    </row>
    <row r="235" spans="11:12" ht="12.75">
      <c r="K235" s="82"/>
      <c r="L235" s="82"/>
    </row>
    <row r="236" spans="11:12" ht="12.75">
      <c r="K236" s="82"/>
      <c r="L236" s="82"/>
    </row>
    <row r="237" spans="11:12" ht="12.75">
      <c r="K237" s="82"/>
      <c r="L237" s="82"/>
    </row>
    <row r="238" spans="11:12" ht="12.75">
      <c r="K238" s="82"/>
      <c r="L238" s="82"/>
    </row>
    <row r="239" spans="11:12" ht="12.75">
      <c r="K239" s="82"/>
      <c r="L239" s="82"/>
    </row>
    <row r="240" spans="11:12" ht="12.75">
      <c r="K240" s="82"/>
      <c r="L240" s="82"/>
    </row>
    <row r="241" spans="11:12" ht="12.75">
      <c r="K241" s="82"/>
      <c r="L241" s="82"/>
    </row>
    <row r="242" spans="11:12" ht="12.75">
      <c r="K242" s="82"/>
      <c r="L242" s="82"/>
    </row>
    <row r="243" spans="11:12" ht="12.75">
      <c r="K243" s="82"/>
      <c r="L243" s="82"/>
    </row>
    <row r="244" spans="11:12" ht="12.75">
      <c r="K244" s="82"/>
      <c r="L244" s="82"/>
    </row>
    <row r="245" spans="11:12" ht="12.75">
      <c r="K245" s="82"/>
      <c r="L245" s="82"/>
    </row>
    <row r="246" spans="11:12" ht="12.75">
      <c r="K246" s="82"/>
      <c r="L246" s="82"/>
    </row>
    <row r="247" spans="11:12" ht="12.75">
      <c r="K247" s="82"/>
      <c r="L247" s="82"/>
    </row>
    <row r="248" spans="11:12" ht="12.75">
      <c r="K248" s="82"/>
      <c r="L248" s="82"/>
    </row>
    <row r="249" spans="11:12" ht="12.75">
      <c r="K249" s="82"/>
      <c r="L249" s="82"/>
    </row>
    <row r="250" spans="11:12" ht="12.75">
      <c r="K250" s="82"/>
      <c r="L250" s="82"/>
    </row>
    <row r="251" spans="11:12" ht="12.75">
      <c r="K251" s="82"/>
      <c r="L251" s="82"/>
    </row>
    <row r="252" spans="11:12" ht="12.75">
      <c r="K252" s="82"/>
      <c r="L252" s="82"/>
    </row>
    <row r="253" spans="11:12" ht="12.75">
      <c r="K253" s="82"/>
      <c r="L253" s="82"/>
    </row>
    <row r="254" spans="11:12" ht="12.75">
      <c r="K254" s="82"/>
      <c r="L254" s="82"/>
    </row>
    <row r="255" spans="11:12" ht="12.75">
      <c r="K255" s="82"/>
      <c r="L255" s="82"/>
    </row>
    <row r="256" spans="11:12" ht="12.75">
      <c r="K256" s="82"/>
      <c r="L256" s="82"/>
    </row>
    <row r="257" spans="11:12" ht="12.75">
      <c r="K257" s="82"/>
      <c r="L257" s="82"/>
    </row>
    <row r="258" spans="11:12" ht="12.75">
      <c r="K258" s="82"/>
      <c r="L258" s="82"/>
    </row>
    <row r="259" spans="11:12" ht="12.75">
      <c r="K259" s="82"/>
      <c r="L259" s="82"/>
    </row>
    <row r="260" spans="11:12" ht="12.75">
      <c r="K260" s="82"/>
      <c r="L260" s="82"/>
    </row>
    <row r="261" spans="11:12" ht="12.75">
      <c r="K261" s="82"/>
      <c r="L261" s="82"/>
    </row>
    <row r="262" spans="11:12" ht="12.75">
      <c r="K262" s="82"/>
      <c r="L262" s="82"/>
    </row>
    <row r="263" spans="11:12" ht="12.75">
      <c r="K263" s="82"/>
      <c r="L263" s="82"/>
    </row>
    <row r="264" spans="11:12" ht="12.75">
      <c r="K264" s="82"/>
      <c r="L264" s="82"/>
    </row>
    <row r="265" spans="11:12" ht="12.75">
      <c r="K265" s="82"/>
      <c r="L265" s="82"/>
    </row>
    <row r="266" spans="11:12" ht="12.75">
      <c r="K266" s="82"/>
      <c r="L266" s="82"/>
    </row>
    <row r="267" spans="11:12" ht="12.75">
      <c r="K267" s="82"/>
      <c r="L267" s="82"/>
    </row>
    <row r="268" spans="11:12" ht="12.75">
      <c r="K268" s="82"/>
      <c r="L268" s="82"/>
    </row>
    <row r="269" spans="11:12" ht="12.75">
      <c r="K269" s="82"/>
      <c r="L269" s="82"/>
    </row>
    <row r="270" spans="11:12" ht="12.75">
      <c r="K270" s="82"/>
      <c r="L270" s="82"/>
    </row>
    <row r="271" spans="11:12" ht="12.75">
      <c r="K271" s="82"/>
      <c r="L271" s="82"/>
    </row>
    <row r="272" spans="11:12" ht="12.75">
      <c r="K272" s="82"/>
      <c r="L272" s="82"/>
    </row>
    <row r="273" spans="11:12" ht="12.75">
      <c r="K273" s="82"/>
      <c r="L273" s="82"/>
    </row>
    <row r="274" spans="11:12" ht="12.75">
      <c r="K274" s="82"/>
      <c r="L274" s="82"/>
    </row>
    <row r="275" spans="11:12" ht="12.75">
      <c r="K275" s="82"/>
      <c r="L275" s="82"/>
    </row>
    <row r="276" spans="11:12" ht="12.75">
      <c r="K276" s="82"/>
      <c r="L276" s="82"/>
    </row>
    <row r="277" spans="11:12" ht="12.75">
      <c r="K277" s="82"/>
      <c r="L277" s="82"/>
    </row>
    <row r="278" spans="11:12" ht="12.75">
      <c r="K278" s="82"/>
      <c r="L278" s="82"/>
    </row>
    <row r="279" spans="11:12" ht="12.75">
      <c r="K279" s="82"/>
      <c r="L279" s="82"/>
    </row>
    <row r="280" spans="11:12" ht="12.75">
      <c r="K280" s="82"/>
      <c r="L280" s="82"/>
    </row>
    <row r="281" spans="11:12" ht="12.75">
      <c r="K281" s="82"/>
      <c r="L281" s="82"/>
    </row>
    <row r="282" spans="11:12" ht="12.75">
      <c r="K282" s="82"/>
      <c r="L282" s="82"/>
    </row>
    <row r="283" spans="11:12" ht="12.75">
      <c r="K283" s="82"/>
      <c r="L283" s="82"/>
    </row>
    <row r="284" spans="11:12" ht="12.75">
      <c r="K284" s="82"/>
      <c r="L284" s="82"/>
    </row>
    <row r="285" spans="11:12" ht="12.75">
      <c r="K285" s="82"/>
      <c r="L285" s="82"/>
    </row>
    <row r="286" spans="11:12" ht="12.75">
      <c r="K286" s="82"/>
      <c r="L286" s="82"/>
    </row>
    <row r="287" spans="11:12" ht="12.75">
      <c r="K287" s="82"/>
      <c r="L287" s="82"/>
    </row>
    <row r="288" spans="11:12" ht="12.75">
      <c r="K288" s="82"/>
      <c r="L288" s="82"/>
    </row>
    <row r="289" spans="11:12" ht="12.75">
      <c r="K289" s="82"/>
      <c r="L289" s="82"/>
    </row>
    <row r="290" spans="11:12" ht="12.75">
      <c r="K290" s="82"/>
      <c r="L290" s="82"/>
    </row>
    <row r="291" spans="11:12" ht="12.75">
      <c r="K291" s="82"/>
      <c r="L291" s="82"/>
    </row>
    <row r="292" spans="11:12" ht="12.75">
      <c r="K292" s="82"/>
      <c r="L292" s="82"/>
    </row>
    <row r="293" spans="11:12" ht="12.75">
      <c r="K293" s="82"/>
      <c r="L293" s="82"/>
    </row>
    <row r="294" spans="11:12" ht="12.75">
      <c r="K294" s="82"/>
      <c r="L294" s="82"/>
    </row>
    <row r="295" spans="11:12" ht="12.75">
      <c r="K295" s="82"/>
      <c r="L295" s="82"/>
    </row>
    <row r="296" spans="11:12" ht="12.75">
      <c r="K296" s="82"/>
      <c r="L296" s="82"/>
    </row>
    <row r="297" spans="11:12" ht="12.75">
      <c r="K297" s="82"/>
      <c r="L297" s="82"/>
    </row>
    <row r="298" spans="11:12" ht="12.75">
      <c r="K298" s="82"/>
      <c r="L298" s="82"/>
    </row>
    <row r="299" spans="11:12" ht="12.75">
      <c r="K299" s="82"/>
      <c r="L299" s="82"/>
    </row>
    <row r="300" spans="11:12" ht="12.75">
      <c r="K300" s="82"/>
      <c r="L300" s="82"/>
    </row>
    <row r="301" spans="11:12" ht="12.75">
      <c r="K301" s="82"/>
      <c r="L301" s="82"/>
    </row>
    <row r="302" spans="11:12" ht="12.75">
      <c r="K302" s="82"/>
      <c r="L302" s="82"/>
    </row>
    <row r="303" spans="11:12" ht="12.75">
      <c r="K303" s="82"/>
      <c r="L303" s="82"/>
    </row>
    <row r="304" spans="11:12" ht="12.75">
      <c r="K304" s="82"/>
      <c r="L304" s="82"/>
    </row>
    <row r="305" spans="11:12" ht="12.75">
      <c r="K305" s="82"/>
      <c r="L305" s="82"/>
    </row>
    <row r="306" spans="11:12" ht="12.75">
      <c r="K306" s="82"/>
      <c r="L306" s="82"/>
    </row>
    <row r="307" spans="11:12" ht="12.75">
      <c r="K307" s="82"/>
      <c r="L307" s="82"/>
    </row>
    <row r="308" spans="11:12" ht="12.75">
      <c r="K308" s="82"/>
      <c r="L308" s="82"/>
    </row>
    <row r="309" spans="11:12" ht="12.75">
      <c r="K309" s="82"/>
      <c r="L309" s="82"/>
    </row>
    <row r="310" spans="11:12" ht="12.75">
      <c r="K310" s="82"/>
      <c r="L310" s="82"/>
    </row>
    <row r="311" spans="11:12" ht="12.75">
      <c r="K311" s="82"/>
      <c r="L311" s="82"/>
    </row>
    <row r="312" spans="11:12" ht="12.75">
      <c r="K312" s="82"/>
      <c r="L312" s="82"/>
    </row>
    <row r="313" spans="11:12" ht="12.75">
      <c r="K313" s="82"/>
      <c r="L313" s="82"/>
    </row>
    <row r="314" spans="11:12" ht="12.75">
      <c r="K314" s="82"/>
      <c r="L314" s="82"/>
    </row>
    <row r="315" spans="11:12" ht="12.75">
      <c r="K315" s="82"/>
      <c r="L315" s="82"/>
    </row>
    <row r="316" spans="11:12" ht="12.75">
      <c r="K316" s="82"/>
      <c r="L316" s="82"/>
    </row>
    <row r="317" spans="11:12" ht="12.75">
      <c r="K317" s="82"/>
      <c r="L317" s="82"/>
    </row>
    <row r="318" spans="11:12" ht="12.75">
      <c r="K318" s="82"/>
      <c r="L318" s="82"/>
    </row>
    <row r="319" spans="11:12" ht="12.75">
      <c r="K319" s="82"/>
      <c r="L319" s="82"/>
    </row>
    <row r="320" spans="11:12" ht="12.75">
      <c r="K320" s="82"/>
      <c r="L320" s="82"/>
    </row>
    <row r="321" spans="11:12" ht="12.75">
      <c r="K321" s="82"/>
      <c r="L321" s="82"/>
    </row>
    <row r="322" spans="11:12" ht="12.75">
      <c r="K322" s="82"/>
      <c r="L322" s="82"/>
    </row>
    <row r="323" spans="11:12" ht="12.75">
      <c r="K323" s="82"/>
      <c r="L323" s="82"/>
    </row>
    <row r="324" spans="11:12" ht="12.75">
      <c r="K324" s="82"/>
      <c r="L324" s="82"/>
    </row>
    <row r="325" spans="11:12" ht="12.75">
      <c r="K325" s="82"/>
      <c r="L325" s="82"/>
    </row>
    <row r="326" spans="11:12" ht="12.75">
      <c r="K326" s="82"/>
      <c r="L326" s="82"/>
    </row>
    <row r="327" spans="11:12" ht="12.75">
      <c r="K327" s="82"/>
      <c r="L327" s="82"/>
    </row>
    <row r="328" spans="11:12" ht="12.75">
      <c r="K328" s="82"/>
      <c r="L328" s="82"/>
    </row>
    <row r="329" spans="11:12" ht="12.75">
      <c r="K329" s="82"/>
      <c r="L329" s="82"/>
    </row>
    <row r="330" spans="11:12" ht="12.75">
      <c r="K330" s="82"/>
      <c r="L330" s="82"/>
    </row>
    <row r="331" spans="11:12" ht="12.75">
      <c r="K331" s="82"/>
      <c r="L331" s="82"/>
    </row>
    <row r="332" spans="11:12" ht="12.75">
      <c r="K332" s="82"/>
      <c r="L332" s="82"/>
    </row>
    <row r="333" spans="11:12" ht="12.75">
      <c r="K333" s="82"/>
      <c r="L333" s="82"/>
    </row>
    <row r="334" spans="11:12" ht="12.75">
      <c r="K334" s="82"/>
      <c r="L334" s="82"/>
    </row>
    <row r="335" spans="11:12" ht="12.75">
      <c r="K335" s="82"/>
      <c r="L335" s="82"/>
    </row>
    <row r="336" spans="11:12" ht="12.75">
      <c r="K336" s="82"/>
      <c r="L336" s="82"/>
    </row>
    <row r="337" spans="11:12" ht="12.75">
      <c r="K337" s="82"/>
      <c r="L337" s="82"/>
    </row>
    <row r="338" spans="11:12" ht="12.75">
      <c r="K338" s="82"/>
      <c r="L338" s="82"/>
    </row>
    <row r="339" spans="11:12" ht="12.75">
      <c r="K339" s="82"/>
      <c r="L339" s="82"/>
    </row>
    <row r="340" spans="11:12" ht="12.75">
      <c r="K340" s="82"/>
      <c r="L340" s="82"/>
    </row>
    <row r="341" spans="11:12" ht="12.75">
      <c r="K341" s="82"/>
      <c r="L341" s="82"/>
    </row>
    <row r="342" spans="11:12" ht="12.75">
      <c r="K342" s="82"/>
      <c r="L342" s="82"/>
    </row>
    <row r="343" spans="11:12" ht="12.75">
      <c r="K343" s="82"/>
      <c r="L343" s="82"/>
    </row>
    <row r="344" spans="11:12" ht="12.75">
      <c r="K344" s="82"/>
      <c r="L344" s="82"/>
    </row>
    <row r="345" spans="11:12" ht="12.75">
      <c r="K345" s="82"/>
      <c r="L345" s="82"/>
    </row>
    <row r="346" spans="11:12" ht="12.75">
      <c r="K346" s="82"/>
      <c r="L346" s="82"/>
    </row>
    <row r="347" spans="11:12" ht="12.75">
      <c r="K347" s="82"/>
      <c r="L347" s="82"/>
    </row>
    <row r="348" spans="11:12" ht="12.75">
      <c r="K348" s="82"/>
      <c r="L348" s="82"/>
    </row>
    <row r="349" spans="11:12" ht="12.75">
      <c r="K349" s="82"/>
      <c r="L349" s="82"/>
    </row>
    <row r="350" spans="11:12" ht="12.75">
      <c r="K350" s="82"/>
      <c r="L350" s="82"/>
    </row>
    <row r="351" spans="11:12" ht="12.75">
      <c r="K351" s="82"/>
      <c r="L351" s="82"/>
    </row>
    <row r="352" spans="11:12" ht="12.75">
      <c r="K352" s="82"/>
      <c r="L352" s="82"/>
    </row>
    <row r="353" spans="11:12" ht="12.75">
      <c r="K353" s="82"/>
      <c r="L353" s="82"/>
    </row>
    <row r="354" spans="11:12" ht="12.75">
      <c r="K354" s="82"/>
      <c r="L354" s="82"/>
    </row>
    <row r="355" spans="11:12" ht="12.75">
      <c r="K355" s="82"/>
      <c r="L355" s="82"/>
    </row>
    <row r="356" spans="11:12" ht="12.75">
      <c r="K356" s="82"/>
      <c r="L356" s="82"/>
    </row>
    <row r="357" spans="11:12" ht="12.75">
      <c r="K357" s="82"/>
      <c r="L357" s="82"/>
    </row>
    <row r="358" spans="11:12" ht="12.75">
      <c r="K358" s="82"/>
      <c r="L358" s="82"/>
    </row>
    <row r="359" spans="11:12" ht="12.75">
      <c r="K359" s="82"/>
      <c r="L359" s="82"/>
    </row>
    <row r="360" spans="11:12" ht="12.75">
      <c r="K360" s="82"/>
      <c r="L360" s="82"/>
    </row>
    <row r="361" spans="11:12" ht="12.75">
      <c r="K361" s="82"/>
      <c r="L361" s="82"/>
    </row>
    <row r="362" spans="11:12" ht="12.75">
      <c r="K362" s="82"/>
      <c r="L362" s="82"/>
    </row>
    <row r="363" spans="11:12" ht="12.75">
      <c r="K363" s="82"/>
      <c r="L363" s="82"/>
    </row>
    <row r="364" spans="11:12" ht="12.75">
      <c r="K364" s="82"/>
      <c r="L364" s="82"/>
    </row>
    <row r="365" spans="11:12" ht="12.75">
      <c r="K365" s="82"/>
      <c r="L365" s="82"/>
    </row>
    <row r="366" spans="11:12" ht="12.75">
      <c r="K366" s="82"/>
      <c r="L366" s="82"/>
    </row>
    <row r="367" spans="11:12" ht="12.75">
      <c r="K367" s="82"/>
      <c r="L367" s="82"/>
    </row>
    <row r="368" spans="11:12" ht="12.75">
      <c r="K368" s="82"/>
      <c r="L368" s="82"/>
    </row>
    <row r="369" spans="11:12" ht="12.75">
      <c r="K369" s="82"/>
      <c r="L369" s="82"/>
    </row>
    <row r="370" spans="11:12" ht="12.75">
      <c r="K370" s="82"/>
      <c r="L370" s="82"/>
    </row>
    <row r="371" spans="11:12" ht="12.75">
      <c r="K371" s="82"/>
      <c r="L371" s="82"/>
    </row>
    <row r="372" spans="11:12" ht="12.75">
      <c r="K372" s="82"/>
      <c r="L372" s="82"/>
    </row>
    <row r="373" spans="11:12" ht="12.75">
      <c r="K373" s="82"/>
      <c r="L373" s="82"/>
    </row>
    <row r="374" spans="11:12" ht="12.75">
      <c r="K374" s="82"/>
      <c r="L374" s="82"/>
    </row>
    <row r="375" spans="11:12" ht="12.75">
      <c r="K375" s="82"/>
      <c r="L375" s="82"/>
    </row>
    <row r="376" spans="11:12" ht="12.75">
      <c r="K376" s="82"/>
      <c r="L376" s="82"/>
    </row>
    <row r="377" spans="11:12" ht="12.75">
      <c r="K377" s="82"/>
      <c r="L377" s="82"/>
    </row>
    <row r="378" spans="11:12" ht="12.75">
      <c r="K378" s="82"/>
      <c r="L378" s="82"/>
    </row>
    <row r="379" spans="11:12" ht="12.75">
      <c r="K379" s="82"/>
      <c r="L379" s="82"/>
    </row>
    <row r="380" spans="11:12" ht="12.75">
      <c r="K380" s="82"/>
      <c r="L380" s="82"/>
    </row>
    <row r="381" spans="11:12" ht="12.75">
      <c r="K381" s="82"/>
      <c r="L381" s="82"/>
    </row>
    <row r="382" spans="11:12" ht="12.75">
      <c r="K382" s="82"/>
      <c r="L382" s="82"/>
    </row>
    <row r="383" spans="11:12" ht="12.75">
      <c r="K383" s="82"/>
      <c r="L383" s="82"/>
    </row>
    <row r="384" spans="11:12" ht="12.75">
      <c r="K384" s="82"/>
      <c r="L384" s="82"/>
    </row>
    <row r="385" spans="11:12" ht="12.75">
      <c r="K385" s="82"/>
      <c r="L385" s="82"/>
    </row>
    <row r="386" spans="11:12" ht="12.75">
      <c r="K386" s="82"/>
      <c r="L386" s="82"/>
    </row>
    <row r="387" spans="11:12" ht="12.75">
      <c r="K387" s="82"/>
      <c r="L387" s="82"/>
    </row>
    <row r="388" spans="11:12" ht="12.75">
      <c r="K388" s="82"/>
      <c r="L388" s="82"/>
    </row>
    <row r="389" spans="11:12" ht="12.75">
      <c r="K389" s="82"/>
      <c r="L389" s="82"/>
    </row>
    <row r="390" spans="11:12" ht="12.75">
      <c r="K390" s="82"/>
      <c r="L390" s="82"/>
    </row>
    <row r="391" spans="11:12" ht="12.75">
      <c r="K391" s="82"/>
      <c r="L391" s="82"/>
    </row>
    <row r="392" spans="11:12" ht="12.75">
      <c r="K392" s="82"/>
      <c r="L392" s="82"/>
    </row>
    <row r="393" spans="11:12" ht="12.75">
      <c r="K393" s="82"/>
      <c r="L393" s="82"/>
    </row>
    <row r="394" spans="11:12" ht="12.75">
      <c r="K394" s="82"/>
      <c r="L394" s="82"/>
    </row>
    <row r="395" spans="11:12" ht="12.75">
      <c r="K395" s="82"/>
      <c r="L395" s="82"/>
    </row>
    <row r="396" spans="11:12" ht="12.75">
      <c r="K396" s="82"/>
      <c r="L396" s="82"/>
    </row>
    <row r="397" spans="11:12" ht="12.75">
      <c r="K397" s="82"/>
      <c r="L397" s="82"/>
    </row>
  </sheetData>
  <sheetProtection/>
  <mergeCells count="31">
    <mergeCell ref="A7:D7"/>
    <mergeCell ref="G81:H81"/>
    <mergeCell ref="K1:N3"/>
    <mergeCell ref="B13:B16"/>
    <mergeCell ref="C13:C16"/>
    <mergeCell ref="E7:L7"/>
    <mergeCell ref="G14:G16"/>
    <mergeCell ref="A11:D11"/>
    <mergeCell ref="A9:D9"/>
    <mergeCell ref="E9:L9"/>
    <mergeCell ref="A10:D10"/>
    <mergeCell ref="D13:L13"/>
    <mergeCell ref="A8:D8"/>
    <mergeCell ref="E8:L8"/>
    <mergeCell ref="A13:A16"/>
    <mergeCell ref="G80:H80"/>
    <mergeCell ref="E10:L10"/>
    <mergeCell ref="E11:L11"/>
    <mergeCell ref="E14:E16"/>
    <mergeCell ref="F14:F16"/>
    <mergeCell ref="A80:E81"/>
    <mergeCell ref="K15:K16"/>
    <mergeCell ref="A82:D82"/>
    <mergeCell ref="M13:M16"/>
    <mergeCell ref="L15:L16"/>
    <mergeCell ref="D14:D16"/>
    <mergeCell ref="N13:N16"/>
    <mergeCell ref="H14:H16"/>
    <mergeCell ref="I14:I16"/>
    <mergeCell ref="J14:J16"/>
    <mergeCell ref="K14:L14"/>
  </mergeCells>
  <printOptions/>
  <pageMargins left="0.1968503937007874" right="0.15748031496062992" top="0.1968503937007874" bottom="0.15748031496062992" header="0.15748031496062992" footer="0"/>
  <pageSetup fitToHeight="15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5.625" style="0" customWidth="1"/>
    <col min="2" max="2" width="21.75390625" style="0" customWidth="1"/>
    <col min="3" max="3" width="32.00390625" style="0" customWidth="1"/>
    <col min="4" max="4" width="18.25390625" style="0" customWidth="1"/>
    <col min="5" max="5" width="13.75390625" style="0" customWidth="1"/>
    <col min="6" max="6" width="22.375" style="0" customWidth="1"/>
    <col min="7" max="7" width="24.25390625" style="0" customWidth="1"/>
    <col min="8" max="8" width="24.125" style="0" customWidth="1"/>
  </cols>
  <sheetData>
    <row r="1" spans="1:8" ht="12.75">
      <c r="A1" s="6" t="s">
        <v>82</v>
      </c>
      <c r="B1" s="6" t="s">
        <v>85</v>
      </c>
      <c r="C1" s="6" t="s">
        <v>114</v>
      </c>
      <c r="D1" s="6" t="s">
        <v>83</v>
      </c>
      <c r="E1" s="6" t="s">
        <v>84</v>
      </c>
      <c r="F1" s="6" t="s">
        <v>91</v>
      </c>
      <c r="G1" s="26" t="s">
        <v>92</v>
      </c>
      <c r="H1" s="26" t="s">
        <v>93</v>
      </c>
    </row>
    <row r="2" spans="1:8" ht="12.75">
      <c r="A2" s="19">
        <v>360000</v>
      </c>
      <c r="B2" s="20">
        <v>101296</v>
      </c>
      <c r="C2" s="84">
        <v>500000</v>
      </c>
      <c r="D2" s="27"/>
      <c r="E2" s="19">
        <v>360000</v>
      </c>
      <c r="F2" s="19">
        <v>90000</v>
      </c>
      <c r="G2" s="19">
        <v>78009.7</v>
      </c>
      <c r="H2" s="20">
        <v>31156.36</v>
      </c>
    </row>
    <row r="3" spans="1:8" ht="12.75">
      <c r="A3" s="21">
        <v>899970</v>
      </c>
      <c r="B3" s="85">
        <v>594114.6</v>
      </c>
      <c r="C3" s="20">
        <v>769000</v>
      </c>
      <c r="D3" s="27"/>
      <c r="E3" s="11">
        <v>899970</v>
      </c>
      <c r="F3" s="19">
        <v>40000</v>
      </c>
      <c r="G3" s="19">
        <v>553530.94</v>
      </c>
      <c r="H3" s="20">
        <v>7896.77</v>
      </c>
    </row>
    <row r="4" spans="1:8" ht="12.75">
      <c r="A4" s="12">
        <v>169503.94</v>
      </c>
      <c r="B4" s="20">
        <v>121590.44</v>
      </c>
      <c r="C4" s="20"/>
      <c r="D4" s="27"/>
      <c r="E4" s="22">
        <v>169503.94</v>
      </c>
      <c r="F4" s="18"/>
      <c r="G4" s="35">
        <v>597408</v>
      </c>
      <c r="H4" s="20">
        <v>58737.41</v>
      </c>
    </row>
    <row r="5" spans="1:8" ht="12.75">
      <c r="A5" s="11">
        <v>363600</v>
      </c>
      <c r="B5" s="20">
        <v>640282.22</v>
      </c>
      <c r="C5" s="20"/>
      <c r="D5" s="27"/>
      <c r="E5" s="21"/>
      <c r="F5" s="18"/>
      <c r="G5" s="29"/>
      <c r="H5" s="33">
        <v>44946.86</v>
      </c>
    </row>
    <row r="6" spans="1:8" ht="12.75">
      <c r="A6" s="11">
        <v>200000</v>
      </c>
      <c r="B6" s="20">
        <v>249404</v>
      </c>
      <c r="C6" s="20"/>
      <c r="D6" s="27"/>
      <c r="E6" s="21">
        <v>363600</v>
      </c>
      <c r="F6" s="18"/>
      <c r="G6" s="29"/>
      <c r="H6" s="29"/>
    </row>
    <row r="7" spans="1:8" ht="12.75">
      <c r="A7" s="11">
        <v>500000</v>
      </c>
      <c r="B7" s="20">
        <v>116024.99</v>
      </c>
      <c r="C7" s="20"/>
      <c r="D7" s="27"/>
      <c r="E7" s="21">
        <v>200000</v>
      </c>
      <c r="F7" s="18"/>
      <c r="G7" s="29"/>
      <c r="H7" s="29"/>
    </row>
    <row r="8" spans="1:8" ht="12.75">
      <c r="A8" s="11"/>
      <c r="B8" s="20">
        <v>560533.4</v>
      </c>
      <c r="C8" s="20"/>
      <c r="D8" s="27"/>
      <c r="E8" s="21"/>
      <c r="F8" s="18"/>
      <c r="G8" s="29"/>
      <c r="H8" s="29"/>
    </row>
    <row r="9" spans="1:8" ht="12.75">
      <c r="A9" s="11">
        <v>220875.07</v>
      </c>
      <c r="B9" s="20">
        <v>526353.59</v>
      </c>
      <c r="C9" s="20"/>
      <c r="D9" s="27"/>
      <c r="E9" s="21">
        <v>220875.07</v>
      </c>
      <c r="F9" s="18"/>
      <c r="G9" s="29"/>
      <c r="H9" s="29"/>
    </row>
    <row r="10" spans="1:8" ht="12.75">
      <c r="A10" s="19">
        <v>118704</v>
      </c>
      <c r="B10" s="20">
        <v>700</v>
      </c>
      <c r="C10" s="20"/>
      <c r="D10" s="27"/>
      <c r="E10" s="20">
        <v>118704</v>
      </c>
      <c r="F10" s="18"/>
      <c r="G10" s="29"/>
      <c r="H10" s="29"/>
    </row>
    <row r="11" spans="1:8" ht="12.75">
      <c r="A11" s="19">
        <v>760000</v>
      </c>
      <c r="B11" s="20">
        <v>2510</v>
      </c>
      <c r="C11" s="20"/>
      <c r="D11" s="27"/>
      <c r="E11" s="21">
        <v>760000</v>
      </c>
      <c r="F11" s="18"/>
      <c r="G11" s="29"/>
      <c r="H11" s="29"/>
    </row>
    <row r="12" spans="1:8" ht="12.75">
      <c r="A12" s="19">
        <v>277460.33</v>
      </c>
      <c r="B12" s="20">
        <v>15858</v>
      </c>
      <c r="C12" s="20"/>
      <c r="D12" s="27"/>
      <c r="E12" s="30">
        <v>277460.33</v>
      </c>
      <c r="F12" s="13"/>
      <c r="G12" s="29"/>
      <c r="H12" s="29"/>
    </row>
    <row r="13" spans="1:8" ht="12.75">
      <c r="A13" s="19">
        <v>137150.01</v>
      </c>
      <c r="B13" s="20">
        <v>32320</v>
      </c>
      <c r="C13" s="20"/>
      <c r="D13" s="27"/>
      <c r="E13" s="30">
        <v>137150.01</v>
      </c>
      <c r="F13" s="29"/>
      <c r="G13" s="29"/>
      <c r="H13" s="29"/>
    </row>
    <row r="14" spans="1:8" ht="12.75">
      <c r="A14" s="19">
        <v>769000</v>
      </c>
      <c r="B14" s="20">
        <v>6460</v>
      </c>
      <c r="C14" s="20"/>
      <c r="D14" s="32"/>
      <c r="E14" s="36"/>
      <c r="F14" s="29"/>
      <c r="G14" s="29"/>
      <c r="H14" s="29"/>
    </row>
    <row r="15" spans="1:8" ht="12.75">
      <c r="A15" s="19">
        <v>360000</v>
      </c>
      <c r="B15" s="20">
        <v>17500</v>
      </c>
      <c r="C15" s="20"/>
      <c r="D15" s="27"/>
      <c r="E15" s="34">
        <v>360000</v>
      </c>
      <c r="F15" s="29"/>
      <c r="G15" s="29"/>
      <c r="H15" s="29"/>
    </row>
    <row r="16" spans="1:8" ht="12.75">
      <c r="A16" s="19">
        <v>373500</v>
      </c>
      <c r="B16" s="20">
        <v>2500</v>
      </c>
      <c r="C16" s="20"/>
      <c r="D16" s="27"/>
      <c r="E16" s="35">
        <v>373500</v>
      </c>
      <c r="F16" s="29"/>
      <c r="G16" s="29"/>
      <c r="H16" s="29"/>
    </row>
    <row r="17" spans="1:8" ht="12.75">
      <c r="A17" s="19">
        <v>277460.33</v>
      </c>
      <c r="B17" s="20">
        <v>551556.62</v>
      </c>
      <c r="C17" s="20"/>
      <c r="D17" s="27"/>
      <c r="E17" s="35">
        <v>277460.33</v>
      </c>
      <c r="F17" s="29"/>
      <c r="G17" s="29"/>
      <c r="H17" s="29"/>
    </row>
    <row r="18" spans="1:8" ht="12.75">
      <c r="A18" s="19">
        <v>480280.4</v>
      </c>
      <c r="B18" s="20">
        <v>5000</v>
      </c>
      <c r="C18" s="20"/>
      <c r="D18" s="27"/>
      <c r="E18" s="35">
        <v>480280.4</v>
      </c>
      <c r="F18" s="29"/>
      <c r="G18" s="29"/>
      <c r="H18" s="29"/>
    </row>
    <row r="19" spans="1:8" ht="12.75">
      <c r="A19" s="19">
        <v>90000</v>
      </c>
      <c r="B19" s="20">
        <v>1473145.39</v>
      </c>
      <c r="C19" s="20"/>
      <c r="D19" s="27"/>
      <c r="E19" s="35"/>
      <c r="F19" s="29"/>
      <c r="G19" s="29"/>
      <c r="H19" s="29"/>
    </row>
    <row r="20" spans="1:8" ht="12.75">
      <c r="A20" s="19">
        <v>40000</v>
      </c>
      <c r="B20" s="20">
        <v>6000</v>
      </c>
      <c r="C20" s="20"/>
      <c r="D20" s="27"/>
      <c r="E20" s="28"/>
      <c r="F20" s="29"/>
      <c r="G20" s="29"/>
      <c r="H20" s="29"/>
    </row>
    <row r="21" spans="1:8" ht="12.75">
      <c r="A21" s="19">
        <v>78009.7</v>
      </c>
      <c r="B21" s="20">
        <v>163104</v>
      </c>
      <c r="C21" s="20"/>
      <c r="D21" s="27"/>
      <c r="E21" s="28"/>
      <c r="F21" s="29"/>
      <c r="G21" s="29"/>
      <c r="H21" s="29"/>
    </row>
    <row r="22" spans="1:8" ht="12.75">
      <c r="A22" s="19">
        <v>31156.36</v>
      </c>
      <c r="B22" s="20">
        <v>116761.45</v>
      </c>
      <c r="C22" s="20"/>
      <c r="D22" s="27"/>
      <c r="E22" s="28"/>
      <c r="F22" s="29"/>
      <c r="G22" s="29"/>
      <c r="H22" s="29"/>
    </row>
    <row r="23" spans="1:8" ht="12.75">
      <c r="A23" s="19">
        <v>7896.77</v>
      </c>
      <c r="B23" s="20">
        <v>37440</v>
      </c>
      <c r="C23" s="20"/>
      <c r="D23" s="27"/>
      <c r="E23" s="28"/>
      <c r="F23" s="29"/>
      <c r="G23" s="29"/>
      <c r="H23" s="29"/>
    </row>
    <row r="24" spans="1:8" ht="12.75">
      <c r="A24" s="19">
        <v>58737.41</v>
      </c>
      <c r="B24" s="20"/>
      <c r="C24" s="20"/>
      <c r="D24" s="27"/>
      <c r="E24" s="28"/>
      <c r="F24" s="29"/>
      <c r="G24" s="29"/>
      <c r="H24" s="29"/>
    </row>
    <row r="25" spans="1:8" ht="12.75">
      <c r="A25" s="19">
        <v>44946.86</v>
      </c>
      <c r="B25" s="20">
        <v>3030</v>
      </c>
      <c r="C25" s="20"/>
      <c r="D25" s="27"/>
      <c r="E25" s="28"/>
      <c r="F25" s="29"/>
      <c r="G25" s="29"/>
      <c r="H25" s="29"/>
    </row>
    <row r="26" spans="1:8" ht="12.75">
      <c r="A26" s="19">
        <v>101296</v>
      </c>
      <c r="B26" s="20">
        <v>59124.93</v>
      </c>
      <c r="C26" s="20"/>
      <c r="D26" s="27"/>
      <c r="E26" s="28"/>
      <c r="F26" s="29"/>
      <c r="G26" s="29"/>
      <c r="H26" s="29"/>
    </row>
    <row r="27" spans="1:8" ht="12.75">
      <c r="A27" s="19">
        <v>553530.94</v>
      </c>
      <c r="B27" s="20">
        <v>20000</v>
      </c>
      <c r="C27" s="20"/>
      <c r="D27" s="27"/>
      <c r="E27" s="28"/>
      <c r="F27" s="29"/>
      <c r="G27" s="29"/>
      <c r="H27" s="29"/>
    </row>
    <row r="28" spans="1:8" ht="12.75">
      <c r="A28" s="19">
        <v>597408</v>
      </c>
      <c r="B28" s="20">
        <v>182340</v>
      </c>
      <c r="C28" s="20"/>
      <c r="D28" s="27"/>
      <c r="E28" s="28"/>
      <c r="F28" s="29"/>
      <c r="G28" s="29"/>
      <c r="H28" s="29"/>
    </row>
    <row r="29" spans="1:8" ht="12.75">
      <c r="A29" s="19">
        <v>594114.6</v>
      </c>
      <c r="B29" s="31"/>
      <c r="C29" s="20"/>
      <c r="D29" s="27"/>
      <c r="E29" s="28"/>
      <c r="F29" s="29"/>
      <c r="G29" s="29"/>
      <c r="H29" s="29"/>
    </row>
    <row r="30" spans="1:8" ht="12.75">
      <c r="A30" s="19">
        <v>121590.44</v>
      </c>
      <c r="B30" s="31"/>
      <c r="C30" s="20"/>
      <c r="D30" s="27"/>
      <c r="E30" s="28"/>
      <c r="F30" s="29"/>
      <c r="G30" s="29"/>
      <c r="H30" s="29"/>
    </row>
    <row r="31" spans="1:8" ht="12.75">
      <c r="A31" s="19">
        <v>640282.22</v>
      </c>
      <c r="B31" s="31"/>
      <c r="C31" s="20"/>
      <c r="D31" s="27"/>
      <c r="E31" s="28"/>
      <c r="F31" s="29"/>
      <c r="G31" s="29"/>
      <c r="H31" s="29"/>
    </row>
    <row r="32" spans="1:8" ht="12.75">
      <c r="A32" s="19">
        <v>249404</v>
      </c>
      <c r="B32" s="31"/>
      <c r="C32" s="20"/>
      <c r="D32" s="27"/>
      <c r="E32" s="28"/>
      <c r="F32" s="29"/>
      <c r="G32" s="29"/>
      <c r="H32" s="29"/>
    </row>
    <row r="33" spans="1:8" ht="12.75">
      <c r="A33" s="19">
        <v>116024.99</v>
      </c>
      <c r="B33" s="31"/>
      <c r="C33" s="20"/>
      <c r="D33" s="27"/>
      <c r="E33" s="28"/>
      <c r="F33" s="29"/>
      <c r="G33" s="29"/>
      <c r="H33" s="29"/>
    </row>
    <row r="34" spans="1:8" ht="12.75">
      <c r="A34" s="19">
        <v>560533.4</v>
      </c>
      <c r="B34" s="33"/>
      <c r="C34" s="31"/>
      <c r="D34" s="27"/>
      <c r="E34" s="28"/>
      <c r="F34" s="29"/>
      <c r="G34" s="29"/>
      <c r="H34" s="29"/>
    </row>
    <row r="35" spans="1:8" ht="12.75">
      <c r="A35" s="20">
        <v>526353.59</v>
      </c>
      <c r="B35" s="33"/>
      <c r="C35" s="31"/>
      <c r="D35" s="27"/>
      <c r="E35" s="28"/>
      <c r="F35" s="29"/>
      <c r="G35" s="29"/>
      <c r="H35" s="29"/>
    </row>
    <row r="36" spans="1:8" ht="12.75">
      <c r="A36" s="20">
        <v>700</v>
      </c>
      <c r="B36" s="9"/>
      <c r="C36" s="31"/>
      <c r="D36" s="27"/>
      <c r="E36" s="28"/>
      <c r="F36" s="29"/>
      <c r="G36" s="29"/>
      <c r="H36" s="29"/>
    </row>
    <row r="37" spans="1:8" ht="12.75">
      <c r="A37" s="20">
        <v>2510</v>
      </c>
      <c r="B37" s="9"/>
      <c r="C37" s="29"/>
      <c r="D37" s="27"/>
      <c r="E37" s="28"/>
      <c r="F37" s="29"/>
      <c r="G37" s="29"/>
      <c r="H37" s="29"/>
    </row>
    <row r="38" spans="1:8" ht="12.75">
      <c r="A38" s="20">
        <v>15858</v>
      </c>
      <c r="B38" s="9"/>
      <c r="C38" s="29"/>
      <c r="D38" s="27"/>
      <c r="E38" s="28"/>
      <c r="F38" s="29"/>
      <c r="G38" s="29"/>
      <c r="H38" s="29"/>
    </row>
    <row r="39" spans="1:8" ht="12.75">
      <c r="A39" s="20">
        <v>32320</v>
      </c>
      <c r="B39" s="9"/>
      <c r="C39" s="29"/>
      <c r="D39" s="27"/>
      <c r="E39" s="28"/>
      <c r="F39" s="29"/>
      <c r="G39" s="29"/>
      <c r="H39" s="29"/>
    </row>
    <row r="40" spans="1:8" ht="12.75">
      <c r="A40" s="20">
        <v>6460</v>
      </c>
      <c r="B40" s="29"/>
      <c r="C40" s="29"/>
      <c r="D40" s="27"/>
      <c r="E40" s="28"/>
      <c r="F40" s="29"/>
      <c r="G40" s="29"/>
      <c r="H40" s="29"/>
    </row>
    <row r="41" spans="1:8" ht="12.75">
      <c r="A41" s="20">
        <v>17500</v>
      </c>
      <c r="B41" s="32"/>
      <c r="C41" s="29"/>
      <c r="D41" s="27"/>
      <c r="E41" s="28"/>
      <c r="F41" s="29"/>
      <c r="G41" s="29"/>
      <c r="H41" s="29"/>
    </row>
    <row r="42" spans="1:8" ht="12.75">
      <c r="A42" s="20">
        <v>2500</v>
      </c>
      <c r="B42" s="32"/>
      <c r="C42" s="29"/>
      <c r="D42" s="27"/>
      <c r="E42" s="28"/>
      <c r="F42" s="29"/>
      <c r="G42" s="29"/>
      <c r="H42" s="29"/>
    </row>
    <row r="43" spans="1:8" ht="12.75">
      <c r="A43" s="20">
        <v>551556.62</v>
      </c>
      <c r="B43" s="32"/>
      <c r="C43" s="29"/>
      <c r="D43" s="27"/>
      <c r="E43" s="28"/>
      <c r="F43" s="29"/>
      <c r="G43" s="29"/>
      <c r="H43" s="29"/>
    </row>
    <row r="44" spans="1:8" ht="12.75">
      <c r="A44" s="20">
        <v>5000</v>
      </c>
      <c r="B44" s="32"/>
      <c r="C44" s="29"/>
      <c r="D44" s="27"/>
      <c r="E44" s="28"/>
      <c r="F44" s="29"/>
      <c r="G44" s="29"/>
      <c r="H44" s="29"/>
    </row>
    <row r="45" spans="1:8" ht="12.75">
      <c r="A45" s="20">
        <v>1473145.39</v>
      </c>
      <c r="B45" s="32"/>
      <c r="C45" s="29"/>
      <c r="D45" s="27"/>
      <c r="E45" s="28"/>
      <c r="F45" s="29"/>
      <c r="G45" s="29"/>
      <c r="H45" s="29"/>
    </row>
    <row r="46" spans="1:8" ht="12.75">
      <c r="A46" s="20">
        <v>6000</v>
      </c>
      <c r="B46" s="32"/>
      <c r="C46" s="29"/>
      <c r="D46" s="27"/>
      <c r="E46" s="28"/>
      <c r="F46" s="29"/>
      <c r="G46" s="29"/>
      <c r="H46" s="29"/>
    </row>
    <row r="47" spans="1:8" ht="12.75">
      <c r="A47" s="20">
        <v>163104</v>
      </c>
      <c r="B47" s="32"/>
      <c r="C47" s="29"/>
      <c r="D47" s="27"/>
      <c r="E47" s="28"/>
      <c r="F47" s="29"/>
      <c r="G47" s="29"/>
      <c r="H47" s="29"/>
    </row>
    <row r="48" spans="1:8" ht="12.75">
      <c r="A48" s="20">
        <v>116761.45</v>
      </c>
      <c r="B48" s="32"/>
      <c r="C48" s="29"/>
      <c r="D48" s="27"/>
      <c r="E48" s="28"/>
      <c r="F48" s="29"/>
      <c r="G48" s="29"/>
      <c r="H48" s="29"/>
    </row>
    <row r="49" spans="1:8" ht="12.75">
      <c r="A49" s="20">
        <v>37440</v>
      </c>
      <c r="B49" s="32"/>
      <c r="C49" s="29"/>
      <c r="D49" s="27"/>
      <c r="E49" s="28"/>
      <c r="F49" s="29"/>
      <c r="G49" s="29"/>
      <c r="H49" s="29"/>
    </row>
    <row r="50" spans="1:8" ht="12.75">
      <c r="A50" s="20"/>
      <c r="B50" s="32"/>
      <c r="C50" s="29"/>
      <c r="D50" s="27"/>
      <c r="E50" s="28"/>
      <c r="F50" s="29"/>
      <c r="G50" s="29"/>
      <c r="H50" s="29"/>
    </row>
    <row r="51" spans="1:8" ht="12.75">
      <c r="A51" s="21">
        <v>3030</v>
      </c>
      <c r="B51" s="32"/>
      <c r="C51" s="29"/>
      <c r="D51" s="27"/>
      <c r="E51" s="28"/>
      <c r="F51" s="29"/>
      <c r="G51" s="29"/>
      <c r="H51" s="29"/>
    </row>
    <row r="52" spans="1:8" ht="12.75">
      <c r="A52" s="83">
        <v>59124.93</v>
      </c>
      <c r="B52" s="32"/>
      <c r="C52" s="29"/>
      <c r="D52" s="27"/>
      <c r="E52" s="28"/>
      <c r="F52" s="29"/>
      <c r="G52" s="29"/>
      <c r="H52" s="29"/>
    </row>
    <row r="53" spans="1:8" ht="12.75">
      <c r="A53" s="20">
        <v>20000</v>
      </c>
      <c r="B53" s="32"/>
      <c r="C53" s="29"/>
      <c r="D53" s="27"/>
      <c r="E53" s="28"/>
      <c r="F53" s="29"/>
      <c r="G53" s="29"/>
      <c r="H53" s="29"/>
    </row>
    <row r="54" spans="1:8" ht="12.75">
      <c r="A54" s="20">
        <v>182340</v>
      </c>
      <c r="B54" s="32"/>
      <c r="C54" s="29"/>
      <c r="D54" s="27"/>
      <c r="E54" s="28"/>
      <c r="F54" s="29"/>
      <c r="G54" s="29"/>
      <c r="H54" s="29"/>
    </row>
    <row r="55" spans="1:8" ht="12.75">
      <c r="A55" s="20"/>
      <c r="B55" s="32"/>
      <c r="C55" s="29"/>
      <c r="D55" s="27"/>
      <c r="E55" s="28"/>
      <c r="F55" s="29"/>
      <c r="G55" s="29"/>
      <c r="H55" s="29"/>
    </row>
    <row r="56" spans="1:8" ht="12.75">
      <c r="A56" s="20"/>
      <c r="B56" s="29"/>
      <c r="C56" s="29"/>
      <c r="D56" s="27"/>
      <c r="E56" s="28"/>
      <c r="F56" s="29"/>
      <c r="G56" s="29"/>
      <c r="H56" s="29"/>
    </row>
    <row r="57" spans="1:8" ht="12.75">
      <c r="A57" s="20"/>
      <c r="B57" s="29"/>
      <c r="C57" s="29"/>
      <c r="D57" s="27"/>
      <c r="E57" s="28"/>
      <c r="F57" s="29"/>
      <c r="G57" s="29"/>
      <c r="H57" s="29"/>
    </row>
    <row r="58" spans="1:8" ht="12.75">
      <c r="A58" s="20"/>
      <c r="B58" s="29"/>
      <c r="C58" s="29"/>
      <c r="D58" s="27"/>
      <c r="E58" s="28"/>
      <c r="F58" s="29"/>
      <c r="G58" s="29"/>
      <c r="H58" s="29"/>
    </row>
    <row r="59" spans="2:8" ht="12.75">
      <c r="B59" s="29"/>
      <c r="C59" s="29"/>
      <c r="D59" s="27"/>
      <c r="E59" s="28"/>
      <c r="F59" s="29"/>
      <c r="G59" s="29"/>
      <c r="H59" s="29"/>
    </row>
    <row r="60" spans="2:8" ht="12.75">
      <c r="B60" s="29"/>
      <c r="C60" s="29"/>
      <c r="D60" s="27"/>
      <c r="E60" s="28"/>
      <c r="F60" s="29"/>
      <c r="G60" s="29"/>
      <c r="H60" s="29"/>
    </row>
    <row r="61" spans="2:8" ht="12.75">
      <c r="B61" s="10"/>
      <c r="C61" s="10"/>
      <c r="E61" s="14"/>
      <c r="F61" s="10"/>
      <c r="G61" s="9"/>
      <c r="H61" s="10"/>
    </row>
    <row r="62" spans="1:8" ht="12.75">
      <c r="A62" s="8">
        <f>SUM(A2:A58)</f>
        <v>13374139.75</v>
      </c>
      <c r="B62" s="15">
        <f>SUM(B2:B61)</f>
        <v>5604949.63</v>
      </c>
      <c r="C62" s="15">
        <f>SUM(C2:C24)</f>
        <v>1269000</v>
      </c>
      <c r="D62" s="7">
        <v>0</v>
      </c>
      <c r="E62" s="8">
        <f>SUM(E2:E29)</f>
        <v>4998504.08</v>
      </c>
      <c r="F62" s="15">
        <f>SUM(F2:F3)</f>
        <v>130000</v>
      </c>
      <c r="G62" s="23">
        <f>SUM(G2:G6)</f>
        <v>1228948.64</v>
      </c>
      <c r="H62" s="23">
        <f>SUM(H2:H6)</f>
        <v>142737.40000000002</v>
      </c>
    </row>
    <row r="64" ht="12.75">
      <c r="D64" s="24">
        <f>SUM(B62:H62)</f>
        <v>13374139.750000002</v>
      </c>
    </row>
    <row r="65" spans="1:5" ht="12.75">
      <c r="A65" s="24">
        <f>A62-Лист1!O83</f>
        <v>13374139.75</v>
      </c>
      <c r="B65" s="24">
        <f>A62-D64</f>
        <v>0</v>
      </c>
      <c r="C65" s="24"/>
      <c r="D65" s="24"/>
      <c r="E65" s="24"/>
    </row>
    <row r="66" spans="1:4" ht="12.75">
      <c r="A66" s="24"/>
      <c r="B66" s="24">
        <f>A62-F62-G62-H62-B62-E2-E3-E10</f>
        <v>4888830.079999999</v>
      </c>
      <c r="C66" s="24">
        <f>B66*0.15</f>
        <v>733324.5119999999</v>
      </c>
      <c r="D66" s="24">
        <f>A62-D64</f>
        <v>0</v>
      </c>
    </row>
    <row r="67" spans="2:3" ht="12.75">
      <c r="B67" s="24"/>
      <c r="C67" s="24"/>
    </row>
    <row r="68" spans="1:3" ht="12.75">
      <c r="A68" s="24">
        <f>Лист1!P82-Лист4!A62</f>
        <v>-13374139.75</v>
      </c>
      <c r="B68" s="24"/>
      <c r="C68" s="24"/>
    </row>
    <row r="70" spans="2:4" ht="12.75">
      <c r="B70" s="24"/>
      <c r="C70" s="24"/>
      <c r="D70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 </cp:lastModifiedBy>
  <cp:lastPrinted>2015-01-20T10:48:16Z</cp:lastPrinted>
  <dcterms:created xsi:type="dcterms:W3CDTF">2012-03-06T13:14:20Z</dcterms:created>
  <dcterms:modified xsi:type="dcterms:W3CDTF">2015-01-20T10:48:24Z</dcterms:modified>
  <cp:category/>
  <cp:version/>
  <cp:contentType/>
  <cp:contentStatus/>
</cp:coreProperties>
</file>