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260" windowHeight="11010" activeTab="0"/>
  </bookViews>
  <sheets>
    <sheet name="По мероприятиям " sheetId="1" r:id="rId1"/>
  </sheets>
  <definedNames>
    <definedName name="_xlnm.Print_Area" localSheetId="0">'По мероприятиям '!$A$1:$DA$101</definedName>
  </definedNames>
  <calcPr fullCalcOnLoad="1"/>
</workbook>
</file>

<file path=xl/sharedStrings.xml><?xml version="1.0" encoding="utf-8"?>
<sst xmlns="http://schemas.openxmlformats.org/spreadsheetml/2006/main" count="331" uniqueCount="230">
  <si>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</si>
  <si>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</si>
  <si>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</si>
  <si>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</si>
  <si>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</si>
  <si>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</si>
  <si>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</si>
  <si>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</si>
  <si>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</si>
  <si>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</si>
  <si>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</si>
  <si>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</si>
  <si>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</si>
  <si>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</si>
  <si>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</si>
  <si>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</si>
  <si>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</si>
  <si>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</si>
  <si>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</si>
  <si>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</si>
  <si>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</si>
  <si>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</si>
  <si>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</si>
  <si>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</si>
  <si>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</si>
  <si>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</si>
  <si>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</si>
  <si>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</si>
  <si>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</si>
  <si>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</si>
  <si>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</si>
  <si>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</si>
  <si>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</si>
  <si>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2.2.1.</t>
  </si>
  <si>
    <t>2.2.2.</t>
  </si>
  <si>
    <t>поселение</t>
  </si>
  <si>
    <t>2.1.1.</t>
  </si>
  <si>
    <t>4.</t>
  </si>
  <si>
    <t>Санитарная очистка (вручную), восстановление ограждения кладбищ</t>
  </si>
  <si>
    <t>2.3.</t>
  </si>
  <si>
    <t>2.3.1</t>
  </si>
  <si>
    <t>2.3.2</t>
  </si>
  <si>
    <t>2.3.3</t>
  </si>
  <si>
    <t>2.3.4</t>
  </si>
  <si>
    <t>Уборка несанкционированных свалок</t>
  </si>
  <si>
    <t>Проведение субботников по санитарной очистке</t>
  </si>
  <si>
    <t>Обустройство снежных городков</t>
  </si>
  <si>
    <t>Ремонт колодцев, дезинфекция колодезной воды</t>
  </si>
  <si>
    <t>Приобретение информационных стендов, табличек</t>
  </si>
  <si>
    <t>Ликвидация деревьев</t>
  </si>
  <si>
    <t>Энергетическое обследование зданий</t>
  </si>
  <si>
    <t>Финансово-экономический отдел</t>
  </si>
  <si>
    <t>1.1.</t>
  </si>
  <si>
    <t>Подпрограмма 1 «Содержание уличного освещения»</t>
  </si>
  <si>
    <t>Организация освещения улиц</t>
  </si>
  <si>
    <t>Ремонт уличного освещения (монтаж уличных светильников, замена ламп)</t>
  </si>
  <si>
    <t>Подпрограмма 2. «Содержание мест захоронения»</t>
  </si>
  <si>
    <t>Организация и оплата ритуальных услуг по гарантированному минимальному перечню умерших не имеющих близких родственников</t>
  </si>
  <si>
    <t>Подпрограмма 3. «Санитарная очистка сельского поселения Мулымья»</t>
  </si>
  <si>
    <t>2.4.</t>
  </si>
  <si>
    <t>Подпрограмма 4. «Прочее благоустройство»</t>
  </si>
  <si>
    <t>Приобретение и монтаж видеонаблюдения</t>
  </si>
  <si>
    <t>Страхование движимого и недвижимого имущества</t>
  </si>
  <si>
    <t>Приобретение и установка светодиодных светильников для УНО</t>
  </si>
  <si>
    <t>5.</t>
  </si>
  <si>
    <t>Подпрограмма 1 «Развитие культуры»</t>
  </si>
  <si>
    <t>Курсы повышения квалификации по направлениям</t>
  </si>
  <si>
    <t>Информационно-методическое обеспечение</t>
  </si>
  <si>
    <t>Расходы на обеспечение деятельности учреждения</t>
  </si>
  <si>
    <t>5.1.</t>
  </si>
  <si>
    <t>5.2.</t>
  </si>
  <si>
    <t>5.1.1.</t>
  </si>
  <si>
    <t>5.1.2.</t>
  </si>
  <si>
    <t>5.1.3.</t>
  </si>
  <si>
    <t>Подпрограмма 2 «Развитие молодежной политики»</t>
  </si>
  <si>
    <t>5.2.1.</t>
  </si>
  <si>
    <t>6.</t>
  </si>
  <si>
    <t xml:space="preserve">Участие 
в переподготовке 
и повышении квалификации, обучающих семинарах для муниципальных служащих  </t>
  </si>
  <si>
    <t>6.1.</t>
  </si>
  <si>
    <t>7.</t>
  </si>
  <si>
    <t xml:space="preserve">Материальное стимулирование граждан, участвующих в охране общественного порядка, пресечении преступлений и иных правонарушений, страхование жизни от несчастных случаев и болезней </t>
  </si>
  <si>
    <t>Приобретение  и установка бункеров под ТБО</t>
  </si>
  <si>
    <t>Приобретение и монтаж прессующей установки ТКО (пресскомпактор)</t>
  </si>
  <si>
    <t>Подготовка и разработка документации для постановки на кадастровый учет вновь образованных земельных участков</t>
  </si>
  <si>
    <t>Приобретение, ремонт детских игровых, спортивных площадок</t>
  </si>
  <si>
    <t>Ремонт ограждений в муниципальном фонде</t>
  </si>
  <si>
    <t>Бактериологическое исследование микробиологического материала</t>
  </si>
  <si>
    <t>Первичная инвентаризация с выдачей технического и кадастрового паспорта</t>
  </si>
  <si>
    <t>Установка факта сноса с выдачей справки техническом состоянии объекта недвижимости</t>
  </si>
  <si>
    <t>Справка о зарегистрированных правах на объекты недвижимости</t>
  </si>
  <si>
    <t>Заправка пожарных водоемов водой</t>
  </si>
  <si>
    <t>Приобретение гирлянд игрушек</t>
  </si>
  <si>
    <t>Благоустройство места отдыха в д.Ушья</t>
  </si>
  <si>
    <t>Создание временного пункта специализированного мобильного пункта водных спасателей</t>
  </si>
  <si>
    <t>Приведение в соответствие  адресного хозяйства</t>
  </si>
  <si>
    <t>2.4.12</t>
  </si>
  <si>
    <t>2.4.13</t>
  </si>
  <si>
    <t>2.4.14</t>
  </si>
  <si>
    <t>2.4.15</t>
  </si>
  <si>
    <t>2.4.16</t>
  </si>
  <si>
    <t>2.4.17</t>
  </si>
  <si>
    <t>2.4.18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</si>
  <si>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</si>
  <si>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</si>
  <si>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</si>
  <si>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</si>
  <si>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</si>
  <si>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</si>
  <si>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</si>
  <si>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</si>
  <si>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</si>
  <si>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</si>
  <si>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</si>
  <si>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Изготовление энергетического паспорта для здания МУ СДК Шаим филиал №2 п. Назарово</t>
  </si>
  <si>
    <t>Промывка систем отопления</t>
  </si>
  <si>
    <t>Ремонт электрощитовой в здании МУ СДК Шаим филиал №2 п. Назарово</t>
  </si>
  <si>
    <t>Устройство отмостки в здании МУ СДК Шаим филиал №2 п. Назарово</t>
  </si>
  <si>
    <t>Приобретение и установка светодиодных светильников в здании МУ СДК «Шаим» д. Ушья (90 шт.)</t>
  </si>
  <si>
    <t>3,1</t>
  </si>
  <si>
    <t>3,2</t>
  </si>
  <si>
    <t>3,3</t>
  </si>
  <si>
    <t>3,4</t>
  </si>
  <si>
    <t>3,5</t>
  </si>
  <si>
    <t>3,6</t>
  </si>
  <si>
    <t>3,7</t>
  </si>
  <si>
    <t>Зимнее-летнее содержание дорог</t>
  </si>
  <si>
    <t>Ремонт автомобильных дорог</t>
  </si>
  <si>
    <t>Приобретение и установка дорожных знаков</t>
  </si>
  <si>
    <t>4.1</t>
  </si>
  <si>
    <t>4.2</t>
  </si>
  <si>
    <t>4.3</t>
  </si>
  <si>
    <t>4.4</t>
  </si>
  <si>
    <t>4.6</t>
  </si>
  <si>
    <t>4.7</t>
  </si>
  <si>
    <t>5.1.4.</t>
  </si>
  <si>
    <t>Организация и проведение творческих вечеров, фестивалей</t>
  </si>
  <si>
    <t>5.1.5.</t>
  </si>
  <si>
    <t>Участие творческих коллективов в районных, окружных и областных конкурсах и фестивалях, гастрольная деятельность</t>
  </si>
  <si>
    <t>5.3.</t>
  </si>
  <si>
    <t>Программа 3 «Развитие физической культуры и спорта»</t>
  </si>
  <si>
    <t>Соревнования по волейболу с привлечением организаций</t>
  </si>
  <si>
    <t>День здоровья, семейные старты</t>
  </si>
  <si>
    <t>5.3.1</t>
  </si>
  <si>
    <t>5.3.2</t>
  </si>
  <si>
    <t>Осуществление полномочий главы поселения</t>
  </si>
  <si>
    <t>Обеспечение функционирования администрации поселения для осуществления полномочий по решению вопросов местного значения</t>
  </si>
  <si>
    <t>Осуществление полномочий по государственной регистрации актов гражданского состояния</t>
  </si>
  <si>
    <t>Осуществление полномочий по осуществление первичного воинского учета на территориях, где отсутствуют военные комиссариаты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</si>
  <si>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</si>
  <si>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</si>
  <si>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Обеспечение социальных гарантий и компенсаций работникам администрации поселения</t>
  </si>
  <si>
    <t>Уплата членских взносов в Ассоциацию "Совет муниципальных образований Ханты - Мансийского автономного округа - Югры"</t>
  </si>
  <si>
    <t>Обеспечение услугами связи и интернет</t>
  </si>
  <si>
    <t>Приобретение, внедрение и сопровождение специализированного программного обеспечения для осуществления автоматизации рабочих процессов администрации поселения при реализации вопросов местного значения (в том числе: Бюджет поселения; СПС КонсультантПлюс//Гарант; 1С:Предприятие; Эконом-эксперт и др.)</t>
  </si>
  <si>
    <t>Обеспечение информационной деятельности органов местного самоуправления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</si>
  <si>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</si>
  <si>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</si>
  <si>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</si>
  <si>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</si>
  <si>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</si>
  <si>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</si>
  <si>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</si>
  <si>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</si>
  <si>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</si>
  <si>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</si>
  <si>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</si>
  <si>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округ/федерал</t>
  </si>
  <si>
    <t xml:space="preserve">Ремонт муниципального имущества </t>
  </si>
  <si>
    <t>Взносы в Югорский фонд капитального ремонта многоквартирных домов</t>
  </si>
  <si>
    <t>8.1</t>
  </si>
  <si>
    <t>8.2</t>
  </si>
  <si>
    <t>2.3.5</t>
  </si>
  <si>
    <t>Сбор, вывоз и утилизация КГО</t>
  </si>
  <si>
    <t>Приобретение сирен С-4 либо аналог</t>
  </si>
  <si>
    <t>2.4.19</t>
  </si>
  <si>
    <t>2.4.20</t>
  </si>
  <si>
    <t>Акарицидная и дезинсекционная обработка территории</t>
  </si>
  <si>
    <t>Проведение выборов в органы местного самоуправления</t>
  </si>
  <si>
    <t>Ведущий специалист финансово-экономического отдела                                                      Терещенко В.Е. 8-346-76-49-206</t>
  </si>
  <si>
    <t>0314</t>
  </si>
  <si>
    <t>0503</t>
  </si>
  <si>
    <t>0409</t>
  </si>
  <si>
    <t>0801</t>
  </si>
  <si>
    <t>минус указы</t>
  </si>
  <si>
    <t>0707</t>
  </si>
  <si>
    <t>0102</t>
  </si>
  <si>
    <t>0104</t>
  </si>
  <si>
    <t>0113</t>
  </si>
  <si>
    <t>0401</t>
  </si>
  <si>
    <t>1001</t>
  </si>
  <si>
    <t>0410</t>
  </si>
  <si>
    <t>1204</t>
  </si>
  <si>
    <t>0501</t>
  </si>
  <si>
    <t>Обслуживание деятельности Администрации сельского поселения Мулымья на 2018 год и плановый период до 2022 года</t>
  </si>
  <si>
    <t>9.1</t>
  </si>
  <si>
    <t>АХС</t>
  </si>
  <si>
    <t xml:space="preserve">ИСПОЛНЕНИЕ ПО МУНИЦИПАЛЬНЫМ ПРОГРАММАМ ЗА  1 квартал 2019 года  </t>
  </si>
  <si>
    <t xml:space="preserve">УТВЕРЖДЕНО МП ПОСЛЕДНЯЯ РЕДАКЦИЯ 2019 год </t>
  </si>
  <si>
    <t>УТВЕРЖДЕНО БЮДЖЕТ 2019 г. (с изм на отчетную дату)</t>
  </si>
  <si>
    <t xml:space="preserve">ИСПОЛНЕНИЕ КАССОВЫЕ РАСХОДЫ  на 01.04.2019г. </t>
  </si>
  <si>
    <t>Профилактика терроризма и экстремизма, гармонизация межэтнических и межкультурных отношений, укрепление 
толерантности в сельском поселении Мулымья на  2019 год и на плановый период 2020 и 2021 годы</t>
  </si>
  <si>
    <t>Благоустройство муниципального 
образования сельское поселение Мулымья 
на 2019 год и на плановый период 2020 и 2021 годы</t>
  </si>
  <si>
    <t>Энергосбережение и повышение энергетической эффективности в муниципальном образовании сельское поселение Мулымья на 2019 год и на плановый период 2020 и 2021 годы</t>
  </si>
  <si>
    <t>Развитие культуры, молодежной политики, физической культуры и спорта в сельском поселении Мулымья на 2019 год и на плановый период 2020 и 2021 годов</t>
  </si>
  <si>
    <t>Содержание и текущий ремонт внутрипоселковых дорог сельского поселения Мулымья на 2019 год и на плановый период 2020 и 2021 годов</t>
  </si>
  <si>
    <t xml:space="preserve">Развитие муниципальной службы на территории сельского поселения Мулымья
на 2019-2021 годов
</t>
  </si>
  <si>
    <t>Организация деятельности администрации 
сельского поселения Мулымья на 2019 год и на плановый период 2020 и 2021 годов</t>
  </si>
  <si>
    <t>Капитальный ремонт жилищного фонда сельского поселения Мулымья на 2019 год и на плановый период 2020 и 2021 годов</t>
  </si>
  <si>
    <t>10</t>
  </si>
  <si>
    <t>10.1</t>
  </si>
  <si>
    <t xml:space="preserve">Развитие исторических и иных местных традиций в связи с юбилейными датами населенных пунктов в сельском поселении Мулымья </t>
  </si>
  <si>
    <t>Установка объекта Изготовление, Установка и Обустройства обелиска в честь «Защитников Отечества» п. Мулымья</t>
  </si>
  <si>
    <t>10.02</t>
  </si>
  <si>
    <t>Приобретение разборной мобильной сцены д. Ушья.</t>
  </si>
  <si>
    <t>4.8</t>
  </si>
  <si>
    <t>2.3.6</t>
  </si>
  <si>
    <t>Установка мусорных площадок</t>
  </si>
  <si>
    <t>2.4.21</t>
  </si>
  <si>
    <t>Изготовление обелиска п. Мулымья</t>
  </si>
  <si>
    <t>Приобретение и установка остановочного комплекса</t>
  </si>
  <si>
    <t>Ремонт остановочвных комплексов п. Мулымья ул.Гагарина, д.Ушья ул.Лесная, п.Назарово ул. Центральная, с. Чантырья ул.Шаимская</t>
  </si>
  <si>
    <t xml:space="preserve">Приобретение и установка дренажной трубы п. Мулымья ул.Набережная </t>
  </si>
  <si>
    <t>9.2</t>
  </si>
  <si>
    <t>9.3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</si>
  <si>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</si>
  <si>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</si>
  <si>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>9.4</t>
  </si>
  <si>
    <t>9.5</t>
  </si>
  <si>
    <t>Содержание в техническом исправном состоянии зданий, иных помещений в соответствии с нормами санитарной и противопожарной безопасности</t>
  </si>
  <si>
    <t>Оплата членских взносов, налогов, сборов и иных платежей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</si>
</sst>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164" fontId="6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6" fillId="7" borderId="10" xfId="0" applyNumberFormat="1" applyFont="1" applyFill="1" applyBorder="1" applyAlignment="1">
      <alignment/>
    </xf>
    <xf numFmtId="164" fontId="6" fillId="1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165" fontId="7" fillId="33" borderId="10" xfId="0" applyNumberFormat="1" applyFont="1" applyFill="1" applyBorder="1" applyAlignment="1">
      <alignment/>
    </xf>
    <xf numFmtId="165" fontId="6" fillId="1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justify" vertical="top"/>
    </xf>
    <xf numFmtId="0" fontId="7" fillId="34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wrapText="1"/>
    </xf>
    <xf numFmtId="164" fontId="4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165" fontId="6" fillId="10" borderId="10" xfId="0" applyNumberFormat="1" applyFont="1" applyFill="1" applyBorder="1" applyAlignment="1">
      <alignment/>
    </xf>
    <xf numFmtId="165" fontId="5" fillId="10" borderId="10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2" fontId="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16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6" fontId="3" fillId="13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" fontId="3" fillId="7" borderId="12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8" fillId="34" borderId="14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0" fontId="10" fillId="7" borderId="10" xfId="0" applyFont="1" applyFill="1" applyBorder="1" applyAlignment="1">
      <alignment horizontal="justify" vertical="top" wrapText="1"/>
    </xf>
    <xf numFmtId="165" fontId="6" fillId="7" borderId="10" xfId="0" applyNumberFormat="1" applyFont="1" applyFill="1" applyBorder="1" applyAlignment="1">
      <alignment/>
    </xf>
    <xf numFmtId="49" fontId="11" fillId="7" borderId="12" xfId="0" applyNumberFormat="1" applyFont="1" applyFill="1" applyBorder="1" applyAlignment="1">
      <alignment horizontal="center"/>
    </xf>
    <xf numFmtId="164" fontId="12" fillId="7" borderId="10" xfId="0" applyNumberFormat="1" applyFont="1" applyFill="1" applyBorder="1" applyAlignment="1">
      <alignment/>
    </xf>
    <xf numFmtId="164" fontId="12" fillId="34" borderId="10" xfId="0" applyNumberFormat="1" applyFont="1" applyFill="1" applyBorder="1" applyAlignment="1">
      <alignment/>
    </xf>
    <xf numFmtId="165" fontId="12" fillId="34" borderId="10" xfId="0" applyNumberFormat="1" applyFont="1" applyFill="1" applyBorder="1" applyAlignment="1">
      <alignment/>
    </xf>
    <xf numFmtId="165" fontId="12" fillId="7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/>
    </xf>
    <xf numFmtId="164" fontId="5" fillId="34" borderId="0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justify" vertical="top" wrapText="1"/>
    </xf>
    <xf numFmtId="164" fontId="5" fillId="5" borderId="10" xfId="0" applyNumberFormat="1" applyFont="1" applyFill="1" applyBorder="1" applyAlignment="1">
      <alignment/>
    </xf>
    <xf numFmtId="164" fontId="5" fillId="5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justify" vertical="top"/>
    </xf>
    <xf numFmtId="164" fontId="5" fillId="7" borderId="10" xfId="0" applyNumberFormat="1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165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164" fontId="5" fillId="34" borderId="15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2" fillId="5" borderId="17" xfId="0" applyFont="1" applyFill="1" applyBorder="1" applyAlignment="1">
      <alignment horizontal="justify" vertical="top"/>
    </xf>
    <xf numFmtId="0" fontId="53" fillId="0" borderId="10" xfId="0" applyFont="1" applyBorder="1" applyAlignment="1">
      <alignment wrapText="1"/>
    </xf>
    <xf numFmtId="49" fontId="4" fillId="0" borderId="18" xfId="0" applyNumberFormat="1" applyFont="1" applyFill="1" applyBorder="1" applyAlignment="1">
      <alignment horizontal="center"/>
    </xf>
    <xf numFmtId="164" fontId="5" fillId="34" borderId="19" xfId="0" applyNumberFormat="1" applyFont="1" applyFill="1" applyBorder="1" applyAlignment="1">
      <alignment/>
    </xf>
    <xf numFmtId="164" fontId="5" fillId="34" borderId="19" xfId="0" applyNumberFormat="1" applyFont="1" applyFill="1" applyBorder="1" applyAlignment="1">
      <alignment vertical="center"/>
    </xf>
    <xf numFmtId="164" fontId="5" fillId="34" borderId="16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 vertical="center"/>
    </xf>
    <xf numFmtId="164" fontId="6" fillId="5" borderId="17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0" fontId="2" fillId="5" borderId="2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left" wrapText="1"/>
    </xf>
    <xf numFmtId="49" fontId="4" fillId="34" borderId="18" xfId="0" applyNumberFormat="1" applyFont="1" applyFill="1" applyBorder="1" applyAlignment="1">
      <alignment horizontal="center"/>
    </xf>
    <xf numFmtId="164" fontId="5" fillId="34" borderId="19" xfId="0" applyNumberFormat="1" applyFont="1" applyFill="1" applyBorder="1" applyAlignment="1">
      <alignment horizontal="center" vertical="center"/>
    </xf>
    <xf numFmtId="164" fontId="5" fillId="34" borderId="16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/>
    </xf>
    <xf numFmtId="164" fontId="6" fillId="5" borderId="20" xfId="0" applyNumberFormat="1" applyFont="1" applyFill="1" applyBorder="1" applyAlignment="1">
      <alignment horizontal="center" vertical="center"/>
    </xf>
    <xf numFmtId="4" fontId="5" fillId="34" borderId="19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6" fillId="5" borderId="2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justify" vertical="center" wrapText="1"/>
    </xf>
    <xf numFmtId="2" fontId="5" fillId="7" borderId="10" xfId="0" applyNumberFormat="1" applyFont="1" applyFill="1" applyBorder="1" applyAlignment="1">
      <alignment/>
    </xf>
    <xf numFmtId="164" fontId="4" fillId="7" borderId="10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wrapText="1"/>
    </xf>
    <xf numFmtId="0" fontId="7" fillId="34" borderId="17" xfId="0" applyFont="1" applyFill="1" applyBorder="1" applyAlignment="1">
      <alignment horizontal="justify" wrapText="1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2" fillId="34" borderId="0" xfId="0" applyNumberFormat="1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7" fontId="8" fillId="34" borderId="14" xfId="0" applyNumberFormat="1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justify"/>
    </xf>
    <xf numFmtId="0" fontId="34" fillId="34" borderId="14" xfId="0" applyFont="1" applyFill="1" applyBorder="1" applyAlignment="1">
      <alignment horizontal="center" vertical="justify"/>
    </xf>
    <xf numFmtId="0" fontId="34" fillId="34" borderId="23" xfId="0" applyFont="1" applyFill="1" applyBorder="1" applyAlignment="1">
      <alignment horizontal="center" vertical="justify"/>
    </xf>
    <xf numFmtId="17" fontId="4" fillId="34" borderId="14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7" fillId="34" borderId="2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17" fontId="5" fillId="34" borderId="14" xfId="0" applyNumberFormat="1" applyFont="1" applyFill="1" applyBorder="1" applyAlignment="1">
      <alignment horizontal="center" vertical="top" wrapText="1"/>
    </xf>
    <xf numFmtId="0" fontId="32" fillId="34" borderId="1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Fill="1" applyBorder="1" applyAlignment="1">
      <alignment vertical="justify"/>
    </xf>
    <xf numFmtId="0" fontId="35" fillId="0" borderId="0" xfId="0" applyFont="1" applyBorder="1" applyAlignment="1">
      <alignment vertical="justify"/>
    </xf>
    <xf numFmtId="0" fontId="7" fillId="34" borderId="2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 horizontal="center" vertical="center"/>
    </xf>
    <xf numFmtId="164" fontId="6" fillId="10" borderId="19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1"/>
  <sheetViews>
    <sheetView tabSelected="1" view="pageBreakPreview" zoomScaleSheetLayoutView="100" zoomScalePageLayoutView="0" workbookViewId="0" topLeftCell="A1">
      <pane ySplit="4" topLeftCell="A88" activePane="bottomLeft" state="frozen"/>
      <selection pane="topLeft" activeCell="A1" sqref="A1"/>
      <selection pane="bottomLeft" activeCell="AN90" sqref="AN90"/>
    </sheetView>
  </sheetViews>
  <sheetFormatPr defaultColWidth="9.140625" defaultRowHeight="15"/>
  <cols>
    <col min="1" max="1" width="6.7109375" style="6" customWidth="1"/>
    <col min="2" max="2" width="44.8515625" style="6" customWidth="1"/>
    <col min="3" max="3" width="8.7109375" style="21" hidden="1" customWidth="1"/>
    <col min="4" max="4" width="8.7109375" style="21" customWidth="1"/>
    <col min="5" max="5" width="9.00390625" style="21" customWidth="1"/>
    <col min="6" max="6" width="8.7109375" style="6" customWidth="1"/>
    <col min="7" max="7" width="0.13671875" style="6" customWidth="1"/>
    <col min="8" max="8" width="8.7109375" style="6" customWidth="1"/>
    <col min="9" max="9" width="8.7109375" style="6" hidden="1" customWidth="1"/>
    <col min="10" max="13" width="8.7109375" style="6" customWidth="1"/>
    <col min="14" max="14" width="6.57421875" style="6" hidden="1" customWidth="1"/>
    <col min="15" max="15" width="8.57421875" style="6" hidden="1" customWidth="1"/>
    <col min="16" max="16" width="7.421875" style="6" hidden="1" customWidth="1"/>
    <col min="17" max="17" width="6.00390625" style="6" hidden="1" customWidth="1"/>
    <col min="18" max="18" width="6.8515625" style="6" hidden="1" customWidth="1"/>
    <col min="19" max="19" width="8.28125" style="6" hidden="1" customWidth="1"/>
    <col min="20" max="20" width="7.140625" style="6" hidden="1" customWidth="1"/>
    <col min="21" max="21" width="9.140625" style="6" hidden="1" customWidth="1"/>
    <col min="22" max="22" width="8.421875" style="6" hidden="1" customWidth="1"/>
    <col min="23" max="23" width="5.28125" style="6" hidden="1" customWidth="1"/>
    <col min="24" max="24" width="7.28125" style="6" hidden="1" customWidth="1"/>
    <col min="25" max="25" width="8.28125" style="6" hidden="1" customWidth="1"/>
    <col min="26" max="26" width="6.8515625" style="6" hidden="1" customWidth="1"/>
    <col min="27" max="27" width="9.140625" style="6" hidden="1" customWidth="1"/>
    <col min="28" max="28" width="9.28125" style="6" hidden="1" customWidth="1"/>
    <col min="29" max="29" width="7.28125" style="6" hidden="1" customWidth="1"/>
    <col min="30" max="30" width="6.8515625" style="6" hidden="1" customWidth="1"/>
    <col min="31" max="31" width="9.140625" style="6" hidden="1" customWidth="1"/>
    <col min="32" max="32" width="7.7109375" style="6" hidden="1" customWidth="1"/>
    <col min="33" max="34" width="9.140625" style="6" hidden="1" customWidth="1"/>
    <col min="35" max="35" width="5.57421875" style="6" hidden="1" customWidth="1"/>
    <col min="36" max="36" width="5.7109375" style="6" hidden="1" customWidth="1"/>
    <col min="37" max="37" width="9.140625" style="6" hidden="1" customWidth="1"/>
    <col min="38" max="38" width="8.7109375" style="6" hidden="1" customWidth="1"/>
    <col min="39" max="40" width="8.7109375" style="6" customWidth="1"/>
    <col min="41" max="41" width="8.7109375" style="6" hidden="1" customWidth="1"/>
    <col min="42" max="43" width="8.7109375" style="6" customWidth="1"/>
    <col min="44" max="44" width="8.00390625" style="6" hidden="1" customWidth="1"/>
    <col min="45" max="45" width="6.421875" style="6" hidden="1" customWidth="1"/>
    <col min="46" max="46" width="7.28125" style="6" hidden="1" customWidth="1"/>
    <col min="47" max="47" width="4.421875" style="6" hidden="1" customWidth="1"/>
    <col min="48" max="48" width="4.57421875" style="6" hidden="1" customWidth="1"/>
    <col min="49" max="49" width="7.7109375" style="6" hidden="1" customWidth="1"/>
    <col min="50" max="50" width="7.28125" style="6" hidden="1" customWidth="1"/>
    <col min="51" max="51" width="9.28125" style="6" hidden="1" customWidth="1"/>
    <col min="52" max="52" width="7.8515625" style="6" hidden="1" customWidth="1"/>
    <col min="53" max="53" width="7.28125" style="6" hidden="1" customWidth="1"/>
    <col min="54" max="54" width="7.140625" style="6" hidden="1" customWidth="1"/>
    <col min="55" max="55" width="10.00390625" style="6" hidden="1" customWidth="1"/>
    <col min="56" max="56" width="6.7109375" style="6" hidden="1" customWidth="1"/>
    <col min="57" max="57" width="8.28125" style="6" hidden="1" customWidth="1"/>
    <col min="58" max="58" width="8.8515625" style="6" hidden="1" customWidth="1"/>
    <col min="59" max="59" width="7.7109375" style="6" hidden="1" customWidth="1"/>
    <col min="60" max="60" width="7.28125" style="6" hidden="1" customWidth="1"/>
    <col min="61" max="61" width="10.7109375" style="6" hidden="1" customWidth="1"/>
    <col min="62" max="62" width="6.57421875" style="6" hidden="1" customWidth="1"/>
    <col min="63" max="64" width="8.7109375" style="6" hidden="1" customWidth="1"/>
    <col min="65" max="65" width="7.28125" style="6" hidden="1" customWidth="1"/>
    <col min="66" max="66" width="6.7109375" style="6" hidden="1" customWidth="1"/>
    <col min="67" max="67" width="8.57421875" style="6" hidden="1" customWidth="1"/>
    <col min="68" max="68" width="6.7109375" style="6" hidden="1" customWidth="1"/>
    <col min="69" max="69" width="8.8515625" style="6" hidden="1" customWidth="1"/>
    <col min="70" max="70" width="8.28125" style="6" hidden="1" customWidth="1"/>
    <col min="71" max="71" width="7.140625" style="6" hidden="1" customWidth="1"/>
    <col min="72" max="72" width="6.57421875" style="6" hidden="1" customWidth="1"/>
    <col min="73" max="73" width="10.28125" style="6" hidden="1" customWidth="1"/>
    <col min="74" max="74" width="6.8515625" style="6" hidden="1" customWidth="1"/>
    <col min="75" max="75" width="8.421875" style="6" hidden="1" customWidth="1"/>
    <col min="76" max="76" width="8.28125" style="6" hidden="1" customWidth="1"/>
    <col min="77" max="78" width="7.28125" style="6" hidden="1" customWidth="1"/>
    <col min="79" max="79" width="9.7109375" style="6" hidden="1" customWidth="1"/>
    <col min="80" max="80" width="7.00390625" style="6" hidden="1" customWidth="1"/>
    <col min="81" max="81" width="10.28125" style="6" hidden="1" customWidth="1"/>
    <col min="82" max="82" width="8.28125" style="6" hidden="1" customWidth="1"/>
    <col min="83" max="83" width="7.57421875" style="6" hidden="1" customWidth="1"/>
    <col min="84" max="84" width="7.140625" style="6" hidden="1" customWidth="1"/>
    <col min="85" max="85" width="9.421875" style="6" hidden="1" customWidth="1"/>
    <col min="86" max="91" width="9.140625" style="6" hidden="1" customWidth="1"/>
    <col min="92" max="92" width="15.28125" style="6" hidden="1" customWidth="1"/>
    <col min="93" max="93" width="51.8515625" style="6" hidden="1" customWidth="1"/>
    <col min="94" max="94" width="8.7109375" style="6" hidden="1" customWidth="1"/>
    <col min="95" max="96" width="8.7109375" style="6" customWidth="1"/>
    <col min="97" max="97" width="8.7109375" style="6" hidden="1" customWidth="1"/>
    <col min="98" max="99" width="8.7109375" style="6" customWidth="1"/>
    <col min="100" max="100" width="8.7109375" style="6" hidden="1" customWidth="1"/>
    <col min="101" max="102" width="8.7109375" style="6" customWidth="1"/>
    <col min="103" max="103" width="8.7109375" style="6" hidden="1" customWidth="1"/>
    <col min="104" max="105" width="8.7109375" style="6" customWidth="1"/>
    <col min="106" max="106" width="9.140625" style="158" customWidth="1"/>
    <col min="107" max="16384" width="9.140625" style="6" customWidth="1"/>
  </cols>
  <sheetData>
    <row r="1" spans="1:105" ht="27" customHeight="1" thickBot="1">
      <c r="A1" s="190" t="s">
        <v>196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</row>
    <row r="2" spans="1:105" ht="72.75" customHeight="1">
      <c r="A2" s="204" t="s">
        <v>0</v>
      </c>
      <c r="B2" s="187" t="s">
        <v>1</v>
      </c>
      <c r="C2" s="67"/>
      <c r="D2" s="189" t="s">
        <v>197</v>
      </c>
      <c r="E2" s="189"/>
      <c r="F2" s="189"/>
      <c r="G2" s="189"/>
      <c r="H2" s="189"/>
      <c r="I2" s="189" t="s">
        <v>198</v>
      </c>
      <c r="J2" s="189"/>
      <c r="K2" s="189"/>
      <c r="L2" s="189"/>
      <c r="M2" s="189"/>
      <c r="N2" s="198" t="s">
        <v>16</v>
      </c>
      <c r="O2" s="199"/>
      <c r="P2" s="199"/>
      <c r="Q2" s="199"/>
      <c r="R2" s="199"/>
      <c r="S2" s="199"/>
      <c r="T2" s="198" t="s">
        <v>17</v>
      </c>
      <c r="U2" s="199"/>
      <c r="V2" s="199"/>
      <c r="W2" s="199"/>
      <c r="X2" s="199"/>
      <c r="Y2" s="199"/>
      <c r="Z2" s="198" t="s">
        <v>18</v>
      </c>
      <c r="AA2" s="199"/>
      <c r="AB2" s="199"/>
      <c r="AC2" s="199"/>
      <c r="AD2" s="199"/>
      <c r="AE2" s="199"/>
      <c r="AF2" s="184" t="s">
        <v>31</v>
      </c>
      <c r="AG2" s="184"/>
      <c r="AH2" s="184"/>
      <c r="AI2" s="184"/>
      <c r="AJ2" s="184"/>
      <c r="AK2" s="184"/>
      <c r="AL2" s="181" t="s">
        <v>199</v>
      </c>
      <c r="AM2" s="182"/>
      <c r="AN2" s="182"/>
      <c r="AO2" s="182"/>
      <c r="AP2" s="182"/>
      <c r="AQ2" s="182"/>
      <c r="AR2" s="181" t="s">
        <v>30</v>
      </c>
      <c r="AS2" s="182"/>
      <c r="AT2" s="182"/>
      <c r="AU2" s="182"/>
      <c r="AV2" s="182"/>
      <c r="AW2" s="182"/>
      <c r="AX2" s="186" t="s">
        <v>19</v>
      </c>
      <c r="AY2" s="186"/>
      <c r="AZ2" s="186"/>
      <c r="BA2" s="186"/>
      <c r="BB2" s="186"/>
      <c r="BC2" s="186"/>
      <c r="BD2" s="186" t="s">
        <v>20</v>
      </c>
      <c r="BE2" s="186"/>
      <c r="BF2" s="186"/>
      <c r="BG2" s="186"/>
      <c r="BH2" s="186"/>
      <c r="BI2" s="186"/>
      <c r="BJ2" s="186" t="s">
        <v>21</v>
      </c>
      <c r="BK2" s="186"/>
      <c r="BL2" s="186"/>
      <c r="BM2" s="186"/>
      <c r="BN2" s="186"/>
      <c r="BO2" s="186"/>
      <c r="BP2" s="186" t="s">
        <v>22</v>
      </c>
      <c r="BQ2" s="186"/>
      <c r="BR2" s="186"/>
      <c r="BS2" s="186"/>
      <c r="BT2" s="186"/>
      <c r="BU2" s="186"/>
      <c r="BV2" s="186" t="s">
        <v>23</v>
      </c>
      <c r="BW2" s="186"/>
      <c r="BX2" s="186"/>
      <c r="BY2" s="186"/>
      <c r="BZ2" s="186"/>
      <c r="CA2" s="186"/>
      <c r="CB2" s="186" t="s">
        <v>24</v>
      </c>
      <c r="CC2" s="186"/>
      <c r="CD2" s="186"/>
      <c r="CE2" s="186"/>
      <c r="CF2" s="186"/>
      <c r="CG2" s="186"/>
      <c r="CH2" s="186" t="s">
        <v>25</v>
      </c>
      <c r="CI2" s="186"/>
      <c r="CJ2" s="186"/>
      <c r="CK2" s="186"/>
      <c r="CL2" s="186"/>
      <c r="CM2" s="186"/>
      <c r="CN2" s="192" t="s">
        <v>26</v>
      </c>
      <c r="CO2" s="192" t="s">
        <v>27</v>
      </c>
      <c r="CP2" s="191" t="s">
        <v>28</v>
      </c>
      <c r="CQ2" s="189"/>
      <c r="CR2" s="189"/>
      <c r="CS2" s="189"/>
      <c r="CT2" s="189"/>
      <c r="CU2" s="189"/>
      <c r="CV2" s="183" t="s">
        <v>29</v>
      </c>
      <c r="CW2" s="184"/>
      <c r="CX2" s="184"/>
      <c r="CY2" s="184"/>
      <c r="CZ2" s="184"/>
      <c r="DA2" s="185"/>
    </row>
    <row r="3" spans="1:105" ht="26.25" customHeight="1">
      <c r="A3" s="205"/>
      <c r="B3" s="188"/>
      <c r="C3" s="68" t="s">
        <v>4</v>
      </c>
      <c r="D3" s="144" t="s">
        <v>166</v>
      </c>
      <c r="E3" s="69" t="s">
        <v>3</v>
      </c>
      <c r="F3" s="69" t="s">
        <v>35</v>
      </c>
      <c r="G3" s="69" t="s">
        <v>11</v>
      </c>
      <c r="H3" s="69" t="s">
        <v>10</v>
      </c>
      <c r="I3" s="70" t="s">
        <v>4</v>
      </c>
      <c r="J3" s="144" t="s">
        <v>166</v>
      </c>
      <c r="K3" s="70" t="s">
        <v>3</v>
      </c>
      <c r="L3" s="69" t="s">
        <v>35</v>
      </c>
      <c r="M3" s="70" t="s">
        <v>12</v>
      </c>
      <c r="N3" s="70" t="s">
        <v>4</v>
      </c>
      <c r="O3" s="70" t="s">
        <v>2</v>
      </c>
      <c r="P3" s="70" t="s">
        <v>3</v>
      </c>
      <c r="Q3" s="70" t="s">
        <v>14</v>
      </c>
      <c r="R3" s="70" t="s">
        <v>15</v>
      </c>
      <c r="S3" s="70" t="s">
        <v>12</v>
      </c>
      <c r="T3" s="70" t="s">
        <v>4</v>
      </c>
      <c r="U3" s="70" t="s">
        <v>2</v>
      </c>
      <c r="V3" s="70" t="s">
        <v>3</v>
      </c>
      <c r="W3" s="70" t="s">
        <v>14</v>
      </c>
      <c r="X3" s="70" t="s">
        <v>15</v>
      </c>
      <c r="Y3" s="70" t="s">
        <v>12</v>
      </c>
      <c r="Z3" s="70" t="s">
        <v>4</v>
      </c>
      <c r="AA3" s="70" t="s">
        <v>2</v>
      </c>
      <c r="AB3" s="70" t="s">
        <v>3</v>
      </c>
      <c r="AC3" s="70" t="s">
        <v>14</v>
      </c>
      <c r="AD3" s="70" t="s">
        <v>15</v>
      </c>
      <c r="AE3" s="70" t="s">
        <v>12</v>
      </c>
      <c r="AF3" s="70" t="s">
        <v>4</v>
      </c>
      <c r="AG3" s="70" t="s">
        <v>2</v>
      </c>
      <c r="AH3" s="70" t="s">
        <v>3</v>
      </c>
      <c r="AI3" s="70" t="s">
        <v>14</v>
      </c>
      <c r="AJ3" s="70" t="s">
        <v>15</v>
      </c>
      <c r="AK3" s="70" t="s">
        <v>12</v>
      </c>
      <c r="AL3" s="70" t="s">
        <v>4</v>
      </c>
      <c r="AM3" s="144" t="s">
        <v>166</v>
      </c>
      <c r="AN3" s="70" t="s">
        <v>3</v>
      </c>
      <c r="AO3" s="70" t="s">
        <v>14</v>
      </c>
      <c r="AP3" s="69" t="s">
        <v>35</v>
      </c>
      <c r="AQ3" s="70" t="s">
        <v>12</v>
      </c>
      <c r="AR3" s="70" t="s">
        <v>4</v>
      </c>
      <c r="AS3" s="70" t="s">
        <v>2</v>
      </c>
      <c r="AT3" s="70" t="s">
        <v>3</v>
      </c>
      <c r="AU3" s="70" t="s">
        <v>14</v>
      </c>
      <c r="AV3" s="70" t="s">
        <v>15</v>
      </c>
      <c r="AW3" s="70" t="s">
        <v>12</v>
      </c>
      <c r="AX3" s="71" t="s">
        <v>4</v>
      </c>
      <c r="AY3" s="71" t="s">
        <v>2</v>
      </c>
      <c r="AZ3" s="71" t="s">
        <v>3</v>
      </c>
      <c r="BA3" s="71" t="s">
        <v>14</v>
      </c>
      <c r="BB3" s="71" t="s">
        <v>15</v>
      </c>
      <c r="BC3" s="71" t="s">
        <v>12</v>
      </c>
      <c r="BD3" s="71" t="s">
        <v>4</v>
      </c>
      <c r="BE3" s="71" t="s">
        <v>2</v>
      </c>
      <c r="BF3" s="71" t="s">
        <v>3</v>
      </c>
      <c r="BG3" s="71" t="s">
        <v>14</v>
      </c>
      <c r="BH3" s="71" t="s">
        <v>15</v>
      </c>
      <c r="BI3" s="71" t="s">
        <v>12</v>
      </c>
      <c r="BJ3" s="71" t="s">
        <v>4</v>
      </c>
      <c r="BK3" s="71" t="s">
        <v>2</v>
      </c>
      <c r="BL3" s="71" t="s">
        <v>3</v>
      </c>
      <c r="BM3" s="71" t="s">
        <v>14</v>
      </c>
      <c r="BN3" s="71" t="s">
        <v>15</v>
      </c>
      <c r="BO3" s="71" t="s">
        <v>12</v>
      </c>
      <c r="BP3" s="71" t="s">
        <v>4</v>
      </c>
      <c r="BQ3" s="71" t="s">
        <v>2</v>
      </c>
      <c r="BR3" s="71" t="s">
        <v>3</v>
      </c>
      <c r="BS3" s="71" t="s">
        <v>14</v>
      </c>
      <c r="BT3" s="71" t="s">
        <v>15</v>
      </c>
      <c r="BU3" s="71" t="s">
        <v>12</v>
      </c>
      <c r="BV3" s="71" t="s">
        <v>4</v>
      </c>
      <c r="BW3" s="71" t="s">
        <v>2</v>
      </c>
      <c r="BX3" s="71" t="s">
        <v>3</v>
      </c>
      <c r="BY3" s="71" t="s">
        <v>14</v>
      </c>
      <c r="BZ3" s="71" t="s">
        <v>15</v>
      </c>
      <c r="CA3" s="71" t="s">
        <v>12</v>
      </c>
      <c r="CB3" s="71" t="s">
        <v>4</v>
      </c>
      <c r="CC3" s="71" t="s">
        <v>2</v>
      </c>
      <c r="CD3" s="71" t="s">
        <v>3</v>
      </c>
      <c r="CE3" s="71" t="s">
        <v>14</v>
      </c>
      <c r="CF3" s="71" t="s">
        <v>15</v>
      </c>
      <c r="CG3" s="71" t="s">
        <v>12</v>
      </c>
      <c r="CH3" s="71" t="s">
        <v>4</v>
      </c>
      <c r="CI3" s="71" t="s">
        <v>2</v>
      </c>
      <c r="CJ3" s="71" t="s">
        <v>3</v>
      </c>
      <c r="CK3" s="71" t="s">
        <v>14</v>
      </c>
      <c r="CL3" s="71" t="s">
        <v>15</v>
      </c>
      <c r="CM3" s="71" t="s">
        <v>12</v>
      </c>
      <c r="CN3" s="193"/>
      <c r="CO3" s="193"/>
      <c r="CP3" s="70" t="s">
        <v>4</v>
      </c>
      <c r="CQ3" s="144" t="s">
        <v>166</v>
      </c>
      <c r="CR3" s="70" t="s">
        <v>3</v>
      </c>
      <c r="CS3" s="70" t="s">
        <v>14</v>
      </c>
      <c r="CT3" s="69" t="s">
        <v>35</v>
      </c>
      <c r="CU3" s="70" t="s">
        <v>12</v>
      </c>
      <c r="CV3" s="70" t="s">
        <v>4</v>
      </c>
      <c r="CW3" s="144" t="s">
        <v>166</v>
      </c>
      <c r="CX3" s="70" t="s">
        <v>3</v>
      </c>
      <c r="CY3" s="70" t="s">
        <v>14</v>
      </c>
      <c r="CZ3" s="69" t="s">
        <v>35</v>
      </c>
      <c r="DA3" s="72" t="s">
        <v>12</v>
      </c>
    </row>
    <row r="4" spans="1:165" ht="40.5">
      <c r="A4" s="53"/>
      <c r="B4" s="22" t="s">
        <v>9</v>
      </c>
      <c r="C4" s="1" t="e">
        <f>C5+C7+C16+C26+C42+#REF!+#REF!+#REF!</f>
        <v>#REF!</v>
      </c>
      <c r="D4" s="23">
        <f>D5+D7+D42+D50+D58+D88</f>
        <v>16.8</v>
      </c>
      <c r="E4" s="23">
        <f>E5+E7+E42+E50+E58+E88</f>
        <v>0</v>
      </c>
      <c r="F4" s="23">
        <f>F5+F7+F42+F50+F58+F88</f>
        <v>42065.380000000005</v>
      </c>
      <c r="G4" s="23" t="e">
        <f>G5+G7+G42+G50+G58+G70+G72</f>
        <v>#REF!</v>
      </c>
      <c r="H4" s="44">
        <f>F4+D4</f>
        <v>42082.18000000001</v>
      </c>
      <c r="I4" s="23" t="e">
        <f>I5+I7+I42+I50+I58+I70+I72</f>
        <v>#REF!</v>
      </c>
      <c r="J4" s="23">
        <f>J5+J7+J42+J50+J58+J70+J72+J88</f>
        <v>945.96</v>
      </c>
      <c r="K4" s="23">
        <f>K5+K7+K42+K50+K58+K70+K72+K88</f>
        <v>0</v>
      </c>
      <c r="L4" s="23">
        <f>L5+L7+L42+L50+L58+L70+L72+L88</f>
        <v>45079.490000000005</v>
      </c>
      <c r="M4" s="47">
        <f>J4+K4+L4</f>
        <v>46025.450000000004</v>
      </c>
      <c r="N4" s="23" t="e">
        <f>N5+N7+N42+N50+N58+N70+N72</f>
        <v>#REF!</v>
      </c>
      <c r="O4" s="23" t="e">
        <f>O5+O7+O42+O50+O58+O70+O72</f>
        <v>#REF!</v>
      </c>
      <c r="P4" s="23" t="e">
        <f>P5+P7+P42+P50+P58+P70+P72</f>
        <v>#REF!</v>
      </c>
      <c r="Q4" s="23" t="e">
        <f>Q5+Q7+Q42+Q50+Q58+Q70+Q72</f>
        <v>#REF!</v>
      </c>
      <c r="R4" s="23" t="e">
        <f>R5+R7+R42+R50+R58+R70+R72</f>
        <v>#REF!</v>
      </c>
      <c r="S4" s="23" t="e">
        <f>S5+S7+S42+S50+S58+S70+S72</f>
        <v>#REF!</v>
      </c>
      <c r="T4" s="23" t="e">
        <f>T5+T7+T42+T50+T58+T70+T72</f>
        <v>#REF!</v>
      </c>
      <c r="U4" s="23" t="e">
        <f>U5+U7+U42+U50+U58+U70+U72</f>
        <v>#REF!</v>
      </c>
      <c r="V4" s="23" t="e">
        <f>V5+V7+V42+V50+V58+V70+V72</f>
        <v>#REF!</v>
      </c>
      <c r="W4" s="23" t="e">
        <f>W5+W7+W42+W50+W58+W70+W72</f>
        <v>#REF!</v>
      </c>
      <c r="X4" s="23" t="e">
        <f>X5+X7+X42+X50+X58+X70+X72</f>
        <v>#REF!</v>
      </c>
      <c r="Y4" s="23" t="e">
        <f>Y5+Y7+Y42+Y50+Y58+Y70+Y72</f>
        <v>#REF!</v>
      </c>
      <c r="Z4" s="23" t="e">
        <f>Z5+Z7+Z42+Z50+Z58+Z70+Z72</f>
        <v>#REF!</v>
      </c>
      <c r="AA4" s="23" t="e">
        <f>AA5+AA7+AA42+AA50+AA58+AA70+AA72</f>
        <v>#REF!</v>
      </c>
      <c r="AB4" s="23" t="e">
        <f>AB5+AB7+AB42+AB50+AB58+AB70+AB72</f>
        <v>#REF!</v>
      </c>
      <c r="AC4" s="23" t="e">
        <f>AC5+AC7+AC42+AC50+AC58+AC70+AC72</f>
        <v>#REF!</v>
      </c>
      <c r="AD4" s="23" t="e">
        <f>AD5+AD7+AD42+AD50+AD58+AD70+AD72</f>
        <v>#REF!</v>
      </c>
      <c r="AE4" s="23" t="e">
        <f>AE5+AE7+AE42+AE50+AE58+AE70+AE72</f>
        <v>#REF!</v>
      </c>
      <c r="AF4" s="23" t="e">
        <f>AF5+AF7+AF42+AF50+AF58+AF70+AF72</f>
        <v>#REF!</v>
      </c>
      <c r="AG4" s="23" t="e">
        <f>AG5+AG7+AG42+AG50+AG58+AG70+AG72</f>
        <v>#REF!</v>
      </c>
      <c r="AH4" s="23" t="e">
        <f>AH5+AH7+AH42+AH50+AH58+AH70+AH72</f>
        <v>#REF!</v>
      </c>
      <c r="AI4" s="23" t="e">
        <f>AI5+AI7+AI42+AI50+AI58+AI70+AI72</f>
        <v>#REF!</v>
      </c>
      <c r="AJ4" s="23" t="e">
        <f>AJ5+AJ7+AJ42+AJ50+AJ58+AJ70+AJ72</f>
        <v>#REF!</v>
      </c>
      <c r="AK4" s="23" t="e">
        <f>AK5+AK7+AK42+AK50+AK58+AK70+AK72</f>
        <v>#REF!</v>
      </c>
      <c r="AL4" s="23" t="e">
        <f>AL5+AL7+AL42+AL50+AL58+AL70+AL72</f>
        <v>#REF!</v>
      </c>
      <c r="AM4" s="23">
        <f>AM5+AM7+AM42+AM50+AM58+AM70+AM72+AM88</f>
        <v>203.9</v>
      </c>
      <c r="AN4" s="23">
        <f>AN5+AN7+AN42+AN50+AN58+AN70+AN72+AN88</f>
        <v>0</v>
      </c>
      <c r="AO4" s="23" t="e">
        <f>AO5+AO7+AO42+AO50+AO58+AO70+AO72+AO88</f>
        <v>#REF!</v>
      </c>
      <c r="AP4" s="23">
        <f>AP5+AP7+AP42+AP50+AP58+AP70+AP72+AP88</f>
        <v>9486.88</v>
      </c>
      <c r="AQ4" s="45">
        <f>AP4+AN4+AM4</f>
        <v>9690.779999999999</v>
      </c>
      <c r="AR4" s="23" t="e">
        <f>AR5+AR7+AR42+AR50+AR58+AR70+AR72</f>
        <v>#REF!</v>
      </c>
      <c r="AS4" s="23" t="e">
        <f>AS5+AS7+AS42+AS50+AS58+AS70+AS72</f>
        <v>#REF!</v>
      </c>
      <c r="AT4" s="23" t="e">
        <f>AT5+AT7+AT42+AT50+AT58+AT70+AT72</f>
        <v>#REF!</v>
      </c>
      <c r="AU4" s="23" t="e">
        <f>AU5+AU7+AU42+AU50+AU58+AU70+AU72</f>
        <v>#REF!</v>
      </c>
      <c r="AV4" s="23" t="e">
        <f>AV5+AV7+AV42+AV50+AV58+AV70+AV72</f>
        <v>#REF!</v>
      </c>
      <c r="AW4" s="23" t="e">
        <f>AW5+AW7+AW42+AW50+AW58+AW70+AW72</f>
        <v>#REF!</v>
      </c>
      <c r="AX4" s="23" t="e">
        <f>AX5+AX7+AX42+AX50+AX58+AX70+AX72</f>
        <v>#REF!</v>
      </c>
      <c r="AY4" s="23" t="e">
        <f>AY5+AY7+AY42+AY50+AY58+AY70+AY72</f>
        <v>#REF!</v>
      </c>
      <c r="AZ4" s="23" t="e">
        <f>AZ5+AZ7+AZ42+AZ50+AZ58+AZ70+AZ72</f>
        <v>#REF!</v>
      </c>
      <c r="BA4" s="23" t="e">
        <f>BA5+BA7+BA42+BA50+BA58+BA70+BA72</f>
        <v>#REF!</v>
      </c>
      <c r="BB4" s="23" t="e">
        <f>BB5+BB7+BB42+BB50+BB58+BB70+BB72</f>
        <v>#REF!</v>
      </c>
      <c r="BC4" s="23" t="e">
        <f>BC5+BC7+BC42+BC50+BC58+BC70+BC72</f>
        <v>#REF!</v>
      </c>
      <c r="BD4" s="23" t="e">
        <f>BD5+BD7+BD42+BD50+BD58+BD70+BD72</f>
        <v>#REF!</v>
      </c>
      <c r="BE4" s="23" t="e">
        <f>BE5+BE7+BE42+BE50+BE58+BE70+BE72</f>
        <v>#REF!</v>
      </c>
      <c r="BF4" s="23" t="e">
        <f>BF5+BF7+BF42+BF50+BF58+BF70+BF72</f>
        <v>#REF!</v>
      </c>
      <c r="BG4" s="23" t="e">
        <f>BG5+BG7+BG42+BG50+BG58+BG70+BG72</f>
        <v>#REF!</v>
      </c>
      <c r="BH4" s="23" t="e">
        <f>BH5+BH7+BH42+BH50+BH58+BH70+BH72</f>
        <v>#REF!</v>
      </c>
      <c r="BI4" s="23" t="e">
        <f>BI5+BI7+BI42+BI50+BI58+BI70+BI72</f>
        <v>#REF!</v>
      </c>
      <c r="BJ4" s="23" t="e">
        <f>BJ5+BJ7+BJ42+BJ50+BJ58+BJ70+BJ72</f>
        <v>#REF!</v>
      </c>
      <c r="BK4" s="23" t="e">
        <f>BK5+BK7+BK42+BK50+BK58+BK70+BK72</f>
        <v>#REF!</v>
      </c>
      <c r="BL4" s="23" t="e">
        <f>BL5+BL7+BL42+BL50+BL58+BL70+BL72</f>
        <v>#REF!</v>
      </c>
      <c r="BM4" s="23" t="e">
        <f>BM5+BM7+BM42+BM50+BM58+BM70+BM72</f>
        <v>#REF!</v>
      </c>
      <c r="BN4" s="23" t="e">
        <f>BN5+BN7+BN42+BN50+BN58+BN70+BN72</f>
        <v>#REF!</v>
      </c>
      <c r="BO4" s="23" t="e">
        <f>BO5+BO7+BO42+BO50+BO58+BO70+BO72</f>
        <v>#REF!</v>
      </c>
      <c r="BP4" s="23" t="e">
        <f>BP5+BP7+BP42+BP50+BP58+BP70+BP72</f>
        <v>#REF!</v>
      </c>
      <c r="BQ4" s="23" t="e">
        <f>BQ5+BQ7+BQ42+BQ50+BQ58+BQ70+BQ72</f>
        <v>#REF!</v>
      </c>
      <c r="BR4" s="23" t="e">
        <f>BR5+BR7+BR42+BR50+BR58+BR70+BR72</f>
        <v>#REF!</v>
      </c>
      <c r="BS4" s="23" t="e">
        <f>BS5+BS7+BS42+BS50+BS58+BS70+BS72</f>
        <v>#REF!</v>
      </c>
      <c r="BT4" s="23" t="e">
        <f>BT5+BT7+BT42+BT50+BT58+BT70+BT72</f>
        <v>#REF!</v>
      </c>
      <c r="BU4" s="23" t="e">
        <f>BU5+BU7+BU42+BU50+BU58+BU70+BU72</f>
        <v>#REF!</v>
      </c>
      <c r="BV4" s="23" t="e">
        <f>BV5+BV7+BV42+BV50+BV58+BV70+BV72</f>
        <v>#REF!</v>
      </c>
      <c r="BW4" s="23" t="e">
        <f>BW5+BW7+BW42+BW50+BW58+BW70+BW72</f>
        <v>#REF!</v>
      </c>
      <c r="BX4" s="23" t="e">
        <f>BX5+BX7+BX42+BX50+BX58+BX70+BX72</f>
        <v>#REF!</v>
      </c>
      <c r="BY4" s="23" t="e">
        <f>BY5+BY7+BY42+BY50+BY58+BY70+BY72</f>
        <v>#REF!</v>
      </c>
      <c r="BZ4" s="23" t="e">
        <f>BZ5+BZ7+BZ42+BZ50+BZ58+BZ70+BZ72</f>
        <v>#REF!</v>
      </c>
      <c r="CA4" s="23" t="e">
        <f>CA5+CA7+CA42+CA50+CA58+CA70+CA72</f>
        <v>#REF!</v>
      </c>
      <c r="CB4" s="23" t="e">
        <f>CB5+CB7+CB42+CB50+CB58+CB70+CB72</f>
        <v>#REF!</v>
      </c>
      <c r="CC4" s="23" t="e">
        <f>CC5+CC7+CC42+CC50+CC58+CC70+CC72</f>
        <v>#REF!</v>
      </c>
      <c r="CD4" s="23" t="e">
        <f>CD5+CD7+CD42+CD50+CD58+CD70+CD72</f>
        <v>#REF!</v>
      </c>
      <c r="CE4" s="23" t="e">
        <f>CE5+CE7+CE42+CE50+CE58+CE70+CE72</f>
        <v>#REF!</v>
      </c>
      <c r="CF4" s="23" t="e">
        <f>CF5+CF7+CF42+CF50+CF58+CF70+CF72</f>
        <v>#REF!</v>
      </c>
      <c r="CG4" s="23" t="e">
        <f>CG5+CG7+CG42+CG50+CG58+CG70+CG72</f>
        <v>#REF!</v>
      </c>
      <c r="CH4" s="23" t="e">
        <f>CH5+CH7+CH42+CH50+CH58+CH70+CH72</f>
        <v>#REF!</v>
      </c>
      <c r="CI4" s="23" t="e">
        <f>CI5+CI7+CI42+CI50+CI58+CI70+CI72</f>
        <v>#REF!</v>
      </c>
      <c r="CJ4" s="23" t="e">
        <f>CJ5+CJ7+CJ42+CJ50+CJ58+CJ70+CJ72</f>
        <v>#REF!</v>
      </c>
      <c r="CK4" s="23" t="e">
        <f>CK5+CK7+CK42+CK50+CK58+CK70+CK72</f>
        <v>#REF!</v>
      </c>
      <c r="CL4" s="23" t="e">
        <f>CL5+CL7+CL42+CL50+CL58+CL70+CL72</f>
        <v>#REF!</v>
      </c>
      <c r="CM4" s="23" t="e">
        <f>CM5+CM7+CM42+CM50+CM58+CM70+CM72</f>
        <v>#REF!</v>
      </c>
      <c r="CN4" s="23" t="e">
        <f>CN5+CN7+CN42+CN50+CN58+CN70+CN72</f>
        <v>#REF!</v>
      </c>
      <c r="CO4" s="23" t="e">
        <f>CO5+CO7+CO42+CO50+CO58+CO70+CO72</f>
        <v>#REF!</v>
      </c>
      <c r="CP4" s="23" t="e">
        <f>CP5+CP7+CP42+CP50+CP58+CP70+CP72</f>
        <v>#REF!</v>
      </c>
      <c r="CQ4" s="23">
        <f>CQ5+CQ7+CQ42+CQ50+CQ58+CQ70+CQ72+CQ88</f>
        <v>21.94431589483087</v>
      </c>
      <c r="CR4" s="23">
        <f>CR5+CR7+CR42+CR50+CR58+CR70+CR72</f>
        <v>0</v>
      </c>
      <c r="CS4" s="23" t="e">
        <f>CS5+CS7+CS42+CS50+CS58+CS70+CS72</f>
        <v>#DIV/0!</v>
      </c>
      <c r="CT4" s="23">
        <f>AP4/L4*100</f>
        <v>21.044781118863582</v>
      </c>
      <c r="CU4" s="44">
        <f aca="true" t="shared" si="0" ref="CU4:CU9">AQ4/M4*100</f>
        <v>21.05526398981433</v>
      </c>
      <c r="CV4" s="23" t="e">
        <f>CV5+CV7+CV42+CV50+CV58+CV70+CV72</f>
        <v>#REF!</v>
      </c>
      <c r="CW4" s="23">
        <f>CW5+CW7+CW42+CW50+CW58+CW70+CW72</f>
        <v>10.1896504335224</v>
      </c>
      <c r="CX4" s="23">
        <f>CX5+CX7+CX42+CX50+CX58+CX70+CX72</f>
        <v>0</v>
      </c>
      <c r="CY4" s="23" t="e">
        <f>CY5+CY7+CY42+CY50+CY58+CY70+CY72</f>
        <v>#DIV/0!</v>
      </c>
      <c r="CZ4" s="23">
        <f>AP4/F4*100</f>
        <v>22.552702483610034</v>
      </c>
      <c r="DA4" s="43">
        <f aca="true" t="shared" si="1" ref="DA4:DA87">AQ4/H4*100</f>
        <v>23.02822714982921</v>
      </c>
      <c r="FI4" s="16"/>
    </row>
    <row r="5" spans="1:106" s="18" customFormat="1" ht="85.5">
      <c r="A5" s="75" t="s">
        <v>5</v>
      </c>
      <c r="B5" s="76" t="s">
        <v>200</v>
      </c>
      <c r="C5" s="77" t="e">
        <f>#REF!+#REF!</f>
        <v>#REF!</v>
      </c>
      <c r="D5" s="77">
        <f>D6</f>
        <v>16.8</v>
      </c>
      <c r="E5" s="77"/>
      <c r="F5" s="77">
        <f>F6</f>
        <v>7.2</v>
      </c>
      <c r="G5" s="3" t="e">
        <f>#REF!</f>
        <v>#REF!</v>
      </c>
      <c r="H5" s="44">
        <f>F5+D5</f>
        <v>24</v>
      </c>
      <c r="I5" s="3" t="e">
        <f>#REF!</f>
        <v>#REF!</v>
      </c>
      <c r="J5" s="77">
        <f>J6</f>
        <v>16.79</v>
      </c>
      <c r="K5" s="77">
        <f>K6</f>
        <v>0</v>
      </c>
      <c r="L5" s="77">
        <f>L6</f>
        <v>4.2</v>
      </c>
      <c r="M5" s="47">
        <f>J5+K5+L5</f>
        <v>20.99</v>
      </c>
      <c r="N5" s="3" t="e">
        <f>#REF!</f>
        <v>#REF!</v>
      </c>
      <c r="O5" s="3" t="e">
        <f>#REF!</f>
        <v>#REF!</v>
      </c>
      <c r="P5" s="3" t="e">
        <f>#REF!</f>
        <v>#REF!</v>
      </c>
      <c r="Q5" s="3" t="e">
        <f>#REF!</f>
        <v>#REF!</v>
      </c>
      <c r="R5" s="3" t="e">
        <f>#REF!</f>
        <v>#REF!</v>
      </c>
      <c r="S5" s="3" t="e">
        <f>#REF!</f>
        <v>#REF!</v>
      </c>
      <c r="T5" s="3" t="e">
        <f>#REF!</f>
        <v>#REF!</v>
      </c>
      <c r="U5" s="3" t="e">
        <f>#REF!</f>
        <v>#REF!</v>
      </c>
      <c r="V5" s="3" t="e">
        <f>#REF!</f>
        <v>#REF!</v>
      </c>
      <c r="W5" s="3" t="e">
        <f>#REF!</f>
        <v>#REF!</v>
      </c>
      <c r="X5" s="3" t="e">
        <f>#REF!</f>
        <v>#REF!</v>
      </c>
      <c r="Y5" s="3" t="e">
        <f>#REF!</f>
        <v>#REF!</v>
      </c>
      <c r="Z5" s="3" t="e">
        <f>#REF!</f>
        <v>#REF!</v>
      </c>
      <c r="AA5" s="3" t="e">
        <f>#REF!</f>
        <v>#REF!</v>
      </c>
      <c r="AB5" s="3" t="e">
        <f>#REF!</f>
        <v>#REF!</v>
      </c>
      <c r="AC5" s="3" t="e">
        <f>#REF!</f>
        <v>#REF!</v>
      </c>
      <c r="AD5" s="3" t="e">
        <f>#REF!</f>
        <v>#REF!</v>
      </c>
      <c r="AE5" s="3" t="e">
        <f>#REF!</f>
        <v>#REF!</v>
      </c>
      <c r="AF5" s="3" t="e">
        <f>#REF!</f>
        <v>#REF!</v>
      </c>
      <c r="AG5" s="3" t="e">
        <f>#REF!</f>
        <v>#REF!</v>
      </c>
      <c r="AH5" s="3" t="e">
        <f>#REF!</f>
        <v>#REF!</v>
      </c>
      <c r="AI5" s="3" t="e">
        <f>#REF!</f>
        <v>#REF!</v>
      </c>
      <c r="AJ5" s="3" t="e">
        <f>#REF!</f>
        <v>#REF!</v>
      </c>
      <c r="AK5" s="3" t="e">
        <f>#REF!</f>
        <v>#REF!</v>
      </c>
      <c r="AL5" s="3" t="e">
        <f>#REF!</f>
        <v>#REF!</v>
      </c>
      <c r="AM5" s="77">
        <f>AM6</f>
        <v>0</v>
      </c>
      <c r="AN5" s="77">
        <f>AN6</f>
        <v>0</v>
      </c>
      <c r="AO5" s="77">
        <f>AO6</f>
        <v>0</v>
      </c>
      <c r="AP5" s="77">
        <f>AP6</f>
        <v>0</v>
      </c>
      <c r="AQ5" s="45">
        <f>AP5+AN5+AM5</f>
        <v>0</v>
      </c>
      <c r="AR5" s="3" t="e">
        <f>#REF!</f>
        <v>#REF!</v>
      </c>
      <c r="AS5" s="3" t="e">
        <f>#REF!</f>
        <v>#REF!</v>
      </c>
      <c r="AT5" s="3" t="e">
        <f>#REF!</f>
        <v>#REF!</v>
      </c>
      <c r="AU5" s="3" t="e">
        <f>#REF!</f>
        <v>#REF!</v>
      </c>
      <c r="AV5" s="3" t="e">
        <f>#REF!</f>
        <v>#REF!</v>
      </c>
      <c r="AW5" s="3" t="e">
        <f>#REF!</f>
        <v>#REF!</v>
      </c>
      <c r="AX5" s="3" t="e">
        <f>#REF!</f>
        <v>#REF!</v>
      </c>
      <c r="AY5" s="3" t="e">
        <f>#REF!</f>
        <v>#REF!</v>
      </c>
      <c r="AZ5" s="3" t="e">
        <f>#REF!</f>
        <v>#REF!</v>
      </c>
      <c r="BA5" s="3" t="e">
        <f>#REF!</f>
        <v>#REF!</v>
      </c>
      <c r="BB5" s="3" t="e">
        <f>#REF!</f>
        <v>#REF!</v>
      </c>
      <c r="BC5" s="3" t="e">
        <f>#REF!</f>
        <v>#REF!</v>
      </c>
      <c r="BD5" s="3" t="e">
        <f>#REF!</f>
        <v>#REF!</v>
      </c>
      <c r="BE5" s="3" t="e">
        <f>#REF!</f>
        <v>#REF!</v>
      </c>
      <c r="BF5" s="3" t="e">
        <f>#REF!</f>
        <v>#REF!</v>
      </c>
      <c r="BG5" s="3" t="e">
        <f>#REF!</f>
        <v>#REF!</v>
      </c>
      <c r="BH5" s="3" t="e">
        <f>#REF!</f>
        <v>#REF!</v>
      </c>
      <c r="BI5" s="3" t="e">
        <f>#REF!</f>
        <v>#REF!</v>
      </c>
      <c r="BJ5" s="3" t="e">
        <f>#REF!</f>
        <v>#REF!</v>
      </c>
      <c r="BK5" s="3" t="e">
        <f>#REF!</f>
        <v>#REF!</v>
      </c>
      <c r="BL5" s="3" t="e">
        <f>#REF!</f>
        <v>#REF!</v>
      </c>
      <c r="BM5" s="3" t="e">
        <f>#REF!</f>
        <v>#REF!</v>
      </c>
      <c r="BN5" s="3" t="e">
        <f>#REF!</f>
        <v>#REF!</v>
      </c>
      <c r="BO5" s="3" t="e">
        <f>#REF!</f>
        <v>#REF!</v>
      </c>
      <c r="BP5" s="3" t="e">
        <f>#REF!</f>
        <v>#REF!</v>
      </c>
      <c r="BQ5" s="3" t="e">
        <f>#REF!</f>
        <v>#REF!</v>
      </c>
      <c r="BR5" s="3" t="e">
        <f>#REF!</f>
        <v>#REF!</v>
      </c>
      <c r="BS5" s="3" t="e">
        <f>#REF!</f>
        <v>#REF!</v>
      </c>
      <c r="BT5" s="3" t="e">
        <f>#REF!</f>
        <v>#REF!</v>
      </c>
      <c r="BU5" s="3" t="e">
        <f>#REF!</f>
        <v>#REF!</v>
      </c>
      <c r="BV5" s="3" t="e">
        <f>#REF!</f>
        <v>#REF!</v>
      </c>
      <c r="BW5" s="3" t="e">
        <f>#REF!</f>
        <v>#REF!</v>
      </c>
      <c r="BX5" s="3" t="e">
        <f>#REF!</f>
        <v>#REF!</v>
      </c>
      <c r="BY5" s="3" t="e">
        <f>#REF!</f>
        <v>#REF!</v>
      </c>
      <c r="BZ5" s="3" t="e">
        <f>#REF!</f>
        <v>#REF!</v>
      </c>
      <c r="CA5" s="3" t="e">
        <f>#REF!</f>
        <v>#REF!</v>
      </c>
      <c r="CB5" s="3" t="e">
        <f>#REF!</f>
        <v>#REF!</v>
      </c>
      <c r="CC5" s="3" t="e">
        <f>#REF!</f>
        <v>#REF!</v>
      </c>
      <c r="CD5" s="3" t="e">
        <f>#REF!</f>
        <v>#REF!</v>
      </c>
      <c r="CE5" s="3" t="e">
        <f>#REF!</f>
        <v>#REF!</v>
      </c>
      <c r="CF5" s="3" t="e">
        <f>#REF!</f>
        <v>#REF!</v>
      </c>
      <c r="CG5" s="3" t="e">
        <f>#REF!</f>
        <v>#REF!</v>
      </c>
      <c r="CH5" s="3" t="e">
        <f>#REF!</f>
        <v>#REF!</v>
      </c>
      <c r="CI5" s="3" t="e">
        <f>#REF!</f>
        <v>#REF!</v>
      </c>
      <c r="CJ5" s="3" t="e">
        <f>#REF!</f>
        <v>#REF!</v>
      </c>
      <c r="CK5" s="3" t="e">
        <f>#REF!</f>
        <v>#REF!</v>
      </c>
      <c r="CL5" s="3" t="e">
        <f>#REF!</f>
        <v>#REF!</v>
      </c>
      <c r="CM5" s="3" t="e">
        <f>#REF!</f>
        <v>#REF!</v>
      </c>
      <c r="CN5" s="3" t="e">
        <f>#REF!</f>
        <v>#REF!</v>
      </c>
      <c r="CO5" s="3" t="e">
        <f>#REF!</f>
        <v>#REF!</v>
      </c>
      <c r="CP5" s="3" t="e">
        <f>#REF!</f>
        <v>#REF!</v>
      </c>
      <c r="CQ5" s="77">
        <f>CQ6</f>
        <v>0</v>
      </c>
      <c r="CR5" s="77">
        <f>CR6</f>
        <v>0</v>
      </c>
      <c r="CS5" s="77" t="e">
        <f>CS6</f>
        <v>#DIV/0!</v>
      </c>
      <c r="CT5" s="77">
        <f>CT6</f>
        <v>0</v>
      </c>
      <c r="CU5" s="44">
        <f t="shared" si="0"/>
        <v>0</v>
      </c>
      <c r="CV5" s="3" t="e">
        <f>#REF!</f>
        <v>#REF!</v>
      </c>
      <c r="CW5" s="77">
        <f>CW6</f>
        <v>0</v>
      </c>
      <c r="CX5" s="77">
        <f>CX6</f>
        <v>0</v>
      </c>
      <c r="CY5" s="77" t="e">
        <f>CY6</f>
        <v>#DIV/0!</v>
      </c>
      <c r="CZ5" s="77">
        <f>CZ6</f>
        <v>0</v>
      </c>
      <c r="DA5" s="43">
        <f t="shared" si="1"/>
        <v>0</v>
      </c>
      <c r="DB5" s="159"/>
    </row>
    <row r="6" spans="1:107" s="17" customFormat="1" ht="75">
      <c r="A6" s="74" t="s">
        <v>52</v>
      </c>
      <c r="B6" s="5" t="s">
        <v>80</v>
      </c>
      <c r="C6" s="24"/>
      <c r="D6" s="24">
        <v>16.8</v>
      </c>
      <c r="E6" s="24"/>
      <c r="F6" s="147">
        <v>7.2</v>
      </c>
      <c r="G6" s="73"/>
      <c r="H6" s="45">
        <f>SUM(D6:F6)</f>
        <v>24</v>
      </c>
      <c r="I6" s="73"/>
      <c r="J6" s="147">
        <v>16.79</v>
      </c>
      <c r="K6" s="147"/>
      <c r="L6" s="147">
        <v>4.2</v>
      </c>
      <c r="M6" s="47">
        <f>I6+J6+K6+L6</f>
        <v>20.99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24">
        <v>0</v>
      </c>
      <c r="AN6" s="24"/>
      <c r="AO6" s="24"/>
      <c r="AP6" s="24">
        <v>0</v>
      </c>
      <c r="AQ6" s="45">
        <f>AP6+AN6+AM6</f>
        <v>0</v>
      </c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23">
        <f>AM6/J6*100</f>
        <v>0</v>
      </c>
      <c r="CR6" s="23">
        <f>AN6/J6*100</f>
        <v>0</v>
      </c>
      <c r="CS6" s="23" t="e">
        <f>AO6/K6*100</f>
        <v>#DIV/0!</v>
      </c>
      <c r="CT6" s="23">
        <f>AP6/L6*100</f>
        <v>0</v>
      </c>
      <c r="CU6" s="44">
        <f t="shared" si="0"/>
        <v>0</v>
      </c>
      <c r="CV6" s="73"/>
      <c r="CW6" s="23">
        <f>AM6/F6*100</f>
        <v>0</v>
      </c>
      <c r="CX6" s="23">
        <f>AN6/D6*100</f>
        <v>0</v>
      </c>
      <c r="CY6" s="23" t="e">
        <f>AO6/E6*100</f>
        <v>#DIV/0!</v>
      </c>
      <c r="CZ6" s="23">
        <f aca="true" t="shared" si="2" ref="CZ6:CZ87">AP6/F6*100</f>
        <v>0</v>
      </c>
      <c r="DA6" s="43">
        <f t="shared" si="1"/>
        <v>0</v>
      </c>
      <c r="DB6" s="157" t="s">
        <v>179</v>
      </c>
      <c r="DC6" s="17">
        <v>296</v>
      </c>
    </row>
    <row r="7" spans="1:106" s="18" customFormat="1" ht="71.25">
      <c r="A7" s="75" t="s">
        <v>6</v>
      </c>
      <c r="B7" s="76" t="s">
        <v>201</v>
      </c>
      <c r="C7" s="77" t="e">
        <f>C8+C10</f>
        <v>#REF!</v>
      </c>
      <c r="D7" s="77">
        <f>D8+D10</f>
        <v>0</v>
      </c>
      <c r="E7" s="77">
        <f>E8+E10</f>
        <v>0</v>
      </c>
      <c r="F7" s="77">
        <f>F8+F10+F13+F20</f>
        <v>12237.39</v>
      </c>
      <c r="G7" s="3" t="e">
        <f>G8+G10+G13</f>
        <v>#REF!</v>
      </c>
      <c r="H7" s="44">
        <f>F7</f>
        <v>12237.39</v>
      </c>
      <c r="I7" s="3" t="e">
        <f>I8+I10+I13</f>
        <v>#REF!</v>
      </c>
      <c r="J7" s="77">
        <f>J8+J10+J13</f>
        <v>0</v>
      </c>
      <c r="K7" s="77">
        <f>K8+K10+K13</f>
        <v>0</v>
      </c>
      <c r="L7" s="77">
        <f>L8+L10+L13+L20</f>
        <v>2100</v>
      </c>
      <c r="M7" s="47">
        <f>L7</f>
        <v>2100</v>
      </c>
      <c r="N7" s="77" t="e">
        <f>N8+N10+N13+N20</f>
        <v>#REF!</v>
      </c>
      <c r="O7" s="77" t="e">
        <f>O8+O10+O13+O20</f>
        <v>#REF!</v>
      </c>
      <c r="P7" s="77" t="e">
        <f>P8+P10+P13+P20</f>
        <v>#REF!</v>
      </c>
      <c r="Q7" s="77" t="e">
        <f>Q8+Q10+Q13+Q20</f>
        <v>#REF!</v>
      </c>
      <c r="R7" s="77" t="e">
        <f>R8+R10+R13+R20</f>
        <v>#REF!</v>
      </c>
      <c r="S7" s="77" t="e">
        <f>S8+S10+S13+S20</f>
        <v>#REF!</v>
      </c>
      <c r="T7" s="77" t="e">
        <f>T8+T10+T13+T20</f>
        <v>#REF!</v>
      </c>
      <c r="U7" s="77" t="e">
        <f>U8+U10+U13+U20</f>
        <v>#REF!</v>
      </c>
      <c r="V7" s="77" t="e">
        <f>V8+V10+V13+V20</f>
        <v>#REF!</v>
      </c>
      <c r="W7" s="77" t="e">
        <f>W8+W10+W13+W20</f>
        <v>#REF!</v>
      </c>
      <c r="X7" s="77" t="e">
        <f>X8+X10+X13+X20</f>
        <v>#REF!</v>
      </c>
      <c r="Y7" s="77" t="e">
        <f>Y8+Y10+Y13+Y20</f>
        <v>#REF!</v>
      </c>
      <c r="Z7" s="77" t="e">
        <f>Z8+Z10+Z13+Z20</f>
        <v>#REF!</v>
      </c>
      <c r="AA7" s="77" t="e">
        <f>AA8+AA10+AA13+AA20</f>
        <v>#REF!</v>
      </c>
      <c r="AB7" s="77" t="e">
        <f>AB8+AB10+AB13+AB20</f>
        <v>#REF!</v>
      </c>
      <c r="AC7" s="77" t="e">
        <f>AC8+AC10+AC13+AC20</f>
        <v>#REF!</v>
      </c>
      <c r="AD7" s="77" t="e">
        <f>AD8+AD10+AD13+AD20</f>
        <v>#REF!</v>
      </c>
      <c r="AE7" s="77" t="e">
        <f>AE8+AE10+AE13+AE20</f>
        <v>#REF!</v>
      </c>
      <c r="AF7" s="77" t="e">
        <f>AF8+AF10+AF13+AF20</f>
        <v>#REF!</v>
      </c>
      <c r="AG7" s="77" t="e">
        <f>AG8+AG10+AG13+AG20</f>
        <v>#REF!</v>
      </c>
      <c r="AH7" s="77" t="e">
        <f>AH8+AH10+AH13+AH20</f>
        <v>#REF!</v>
      </c>
      <c r="AI7" s="77" t="e">
        <f>AI8+AI10+AI13+AI20</f>
        <v>#REF!</v>
      </c>
      <c r="AJ7" s="77" t="e">
        <f>AJ8+AJ10+AJ13+AJ20</f>
        <v>#REF!</v>
      </c>
      <c r="AK7" s="77" t="e">
        <f>AK8+AK10+AK13+AK20</f>
        <v>#REF!</v>
      </c>
      <c r="AL7" s="77" t="e">
        <f>AL8+AL10+AL13+AL20</f>
        <v>#REF!</v>
      </c>
      <c r="AM7" s="77">
        <f>AM8+AM10+AM13+AM20</f>
        <v>0</v>
      </c>
      <c r="AN7" s="77">
        <f>AN8+AN10+AN13+AN20</f>
        <v>0</v>
      </c>
      <c r="AO7" s="77">
        <f>AO8+AO10+AO13+AO20</f>
        <v>0</v>
      </c>
      <c r="AP7" s="77">
        <f>AP8+AP10+AP13+AP20</f>
        <v>529.83</v>
      </c>
      <c r="AQ7" s="47">
        <f>AP7</f>
        <v>529.83</v>
      </c>
      <c r="AR7" s="77" t="e">
        <f>AR8+AR10+AR13+AR20</f>
        <v>#REF!</v>
      </c>
      <c r="AS7" s="77" t="e">
        <f>AS8+AS10+AS13+AS20</f>
        <v>#REF!</v>
      </c>
      <c r="AT7" s="77" t="e">
        <f>AT8+AT10+AT13+AT20</f>
        <v>#REF!</v>
      </c>
      <c r="AU7" s="77" t="e">
        <f>AU8+AU10+AU13+AU20</f>
        <v>#REF!</v>
      </c>
      <c r="AV7" s="77" t="e">
        <f>AV8+AV10+AV13+AV20</f>
        <v>#REF!</v>
      </c>
      <c r="AW7" s="77" t="e">
        <f>AW8+AW10+AW13+AW20</f>
        <v>#REF!</v>
      </c>
      <c r="AX7" s="77" t="e">
        <f>AX8+AX10+AX13+AX20</f>
        <v>#REF!</v>
      </c>
      <c r="AY7" s="77" t="e">
        <f>AY8+AY10+AY13+AY20</f>
        <v>#REF!</v>
      </c>
      <c r="AZ7" s="77" t="e">
        <f>AZ8+AZ10+AZ13+AZ20</f>
        <v>#REF!</v>
      </c>
      <c r="BA7" s="77" t="e">
        <f>BA8+BA10+BA13+BA20</f>
        <v>#REF!</v>
      </c>
      <c r="BB7" s="77" t="e">
        <f>BB8+BB10+BB13+BB20</f>
        <v>#REF!</v>
      </c>
      <c r="BC7" s="77" t="e">
        <f>BC8+BC10+BC13+BC20</f>
        <v>#REF!</v>
      </c>
      <c r="BD7" s="77" t="e">
        <f>BD8+BD10+BD13+BD20</f>
        <v>#REF!</v>
      </c>
      <c r="BE7" s="77" t="e">
        <f>BE8+BE10+BE13+BE20</f>
        <v>#REF!</v>
      </c>
      <c r="BF7" s="77" t="e">
        <f>BF8+BF10+BF13+BF20</f>
        <v>#REF!</v>
      </c>
      <c r="BG7" s="77" t="e">
        <f>BG8+BG10+BG13+BG20</f>
        <v>#REF!</v>
      </c>
      <c r="BH7" s="77" t="e">
        <f>BH8+BH10+BH13+BH20</f>
        <v>#REF!</v>
      </c>
      <c r="BI7" s="77" t="e">
        <f>BI8+BI10+BI13+BI20</f>
        <v>#REF!</v>
      </c>
      <c r="BJ7" s="77" t="e">
        <f>BJ8+BJ10+BJ13+BJ20</f>
        <v>#REF!</v>
      </c>
      <c r="BK7" s="77" t="e">
        <f>BK8+BK10+BK13+BK20</f>
        <v>#REF!</v>
      </c>
      <c r="BL7" s="77" t="e">
        <f>BL8+BL10+BL13+BL20</f>
        <v>#REF!</v>
      </c>
      <c r="BM7" s="77" t="e">
        <f>BM8+BM10+BM13+BM20</f>
        <v>#REF!</v>
      </c>
      <c r="BN7" s="77" t="e">
        <f>BN8+BN10+BN13+BN20</f>
        <v>#REF!</v>
      </c>
      <c r="BO7" s="77" t="e">
        <f>BO8+BO10+BO13+BO20</f>
        <v>#REF!</v>
      </c>
      <c r="BP7" s="77" t="e">
        <f>BP8+BP10+BP13+BP20</f>
        <v>#REF!</v>
      </c>
      <c r="BQ7" s="77" t="e">
        <f>BQ8+BQ10+BQ13+BQ20</f>
        <v>#REF!</v>
      </c>
      <c r="BR7" s="77" t="e">
        <f>BR8+BR10+BR13+BR20</f>
        <v>#REF!</v>
      </c>
      <c r="BS7" s="77" t="e">
        <f>BS8+BS10+BS13+BS20</f>
        <v>#REF!</v>
      </c>
      <c r="BT7" s="77" t="e">
        <f>BT8+BT10+BT13+BT20</f>
        <v>#REF!</v>
      </c>
      <c r="BU7" s="77" t="e">
        <f>BU8+BU10+BU13+BU20</f>
        <v>#REF!</v>
      </c>
      <c r="BV7" s="77" t="e">
        <f>BV8+BV10+BV13+BV20</f>
        <v>#REF!</v>
      </c>
      <c r="BW7" s="77" t="e">
        <f>BW8+BW10+BW13+BW20</f>
        <v>#REF!</v>
      </c>
      <c r="BX7" s="77" t="e">
        <f>BX8+BX10+BX13+BX20</f>
        <v>#REF!</v>
      </c>
      <c r="BY7" s="77" t="e">
        <f>BY8+BY10+BY13+BY20</f>
        <v>#REF!</v>
      </c>
      <c r="BZ7" s="77" t="e">
        <f>BZ8+BZ10+BZ13+BZ20</f>
        <v>#REF!</v>
      </c>
      <c r="CA7" s="77" t="e">
        <f>CA8+CA10+CA13+CA20</f>
        <v>#REF!</v>
      </c>
      <c r="CB7" s="77" t="e">
        <f>CB8+CB10+CB13+CB20</f>
        <v>#REF!</v>
      </c>
      <c r="CC7" s="77" t="e">
        <f>CC8+CC10+CC13+CC20</f>
        <v>#REF!</v>
      </c>
      <c r="CD7" s="77" t="e">
        <f>CD8+CD10+CD13+CD20</f>
        <v>#REF!</v>
      </c>
      <c r="CE7" s="77" t="e">
        <f>CE8+CE10+CE13+CE20</f>
        <v>#REF!</v>
      </c>
      <c r="CF7" s="77" t="e">
        <f>CF8+CF10+CF13+CF20</f>
        <v>#REF!</v>
      </c>
      <c r="CG7" s="77" t="e">
        <f>CG8+CG10+CG13+CG20</f>
        <v>#REF!</v>
      </c>
      <c r="CH7" s="77" t="e">
        <f>CH8+CH10+CH13+CH20</f>
        <v>#REF!</v>
      </c>
      <c r="CI7" s="77" t="e">
        <f>CI8+CI10+CI13+CI20</f>
        <v>#REF!</v>
      </c>
      <c r="CJ7" s="77" t="e">
        <f>CJ8+CJ10+CJ13+CJ20</f>
        <v>#REF!</v>
      </c>
      <c r="CK7" s="77" t="e">
        <f>CK8+CK10+CK13+CK20</f>
        <v>#REF!</v>
      </c>
      <c r="CL7" s="77" t="e">
        <f>CL8+CL10+CL13+CL20</f>
        <v>#REF!</v>
      </c>
      <c r="CM7" s="77" t="e">
        <f>CM8+CM10+CM13+CM20</f>
        <v>#REF!</v>
      </c>
      <c r="CN7" s="77" t="e">
        <f>CN8+CN10+CN13+CN20</f>
        <v>#REF!</v>
      </c>
      <c r="CO7" s="77" t="e">
        <f>CO8+CO10+CO13+CO20</f>
        <v>#REF!</v>
      </c>
      <c r="CP7" s="77" t="e">
        <f>CP8+CP10+CP13+CP20</f>
        <v>#REF!</v>
      </c>
      <c r="CQ7" s="77">
        <f>CQ8+CQ10+CQ13+CQ20</f>
        <v>0</v>
      </c>
      <c r="CR7" s="77">
        <f>CR8+CR10+CR13+CR20</f>
        <v>0</v>
      </c>
      <c r="CS7" s="77">
        <f>CS8+CS10+CS13+CS20</f>
        <v>0</v>
      </c>
      <c r="CT7" s="77">
        <f>CT8+CT10+CT13+CT20</f>
        <v>37.845</v>
      </c>
      <c r="CU7" s="44">
        <f t="shared" si="0"/>
        <v>25.230000000000004</v>
      </c>
      <c r="CV7" s="77" t="e">
        <f>CV8+CV10+CV13+CV20</f>
        <v>#REF!</v>
      </c>
      <c r="CW7" s="77">
        <f>CW8+CW10+CW13+CW20</f>
        <v>0</v>
      </c>
      <c r="CX7" s="77">
        <f>CX8+CX10+CX13+CX20</f>
        <v>0</v>
      </c>
      <c r="CY7" s="77">
        <f>CY8+CY10+CY13+CY20</f>
        <v>0</v>
      </c>
      <c r="CZ7" s="77">
        <f>CZ8+CZ10+CZ13+CZ20</f>
        <v>33.114375</v>
      </c>
      <c r="DA7" s="43">
        <f t="shared" si="1"/>
        <v>4.329599694052408</v>
      </c>
      <c r="DB7" s="159"/>
    </row>
    <row r="8" spans="1:106" s="18" customFormat="1" ht="30">
      <c r="A8" s="64" t="s">
        <v>8</v>
      </c>
      <c r="B8" s="78" t="s">
        <v>53</v>
      </c>
      <c r="C8" s="3" t="e">
        <f>C9+#REF!+#REF!+#REF!</f>
        <v>#REF!</v>
      </c>
      <c r="D8" s="3">
        <f>D9</f>
        <v>0</v>
      </c>
      <c r="E8" s="3">
        <f>E9</f>
        <v>0</v>
      </c>
      <c r="F8" s="3">
        <f>F9</f>
        <v>1600</v>
      </c>
      <c r="G8" s="4" t="e">
        <f>G9+#REF!+#REF!</f>
        <v>#REF!</v>
      </c>
      <c r="H8" s="44">
        <f>D8+E8+F8</f>
        <v>1600</v>
      </c>
      <c r="I8" s="4" t="e">
        <f>I9+#REF!+#REF!</f>
        <v>#REF!</v>
      </c>
      <c r="J8" s="3">
        <f>J9</f>
        <v>0</v>
      </c>
      <c r="K8" s="3">
        <f>K9</f>
        <v>0</v>
      </c>
      <c r="L8" s="3">
        <f>L9</f>
        <v>1400</v>
      </c>
      <c r="M8" s="47">
        <f>L8</f>
        <v>1400</v>
      </c>
      <c r="N8" s="4" t="e">
        <f>N9+#REF!+#REF!</f>
        <v>#REF!</v>
      </c>
      <c r="O8" s="4" t="e">
        <f>O9+#REF!+#REF!</f>
        <v>#REF!</v>
      </c>
      <c r="P8" s="4" t="e">
        <f>P9+#REF!+#REF!</f>
        <v>#REF!</v>
      </c>
      <c r="Q8" s="4" t="e">
        <f>Q9+#REF!+#REF!</f>
        <v>#REF!</v>
      </c>
      <c r="R8" s="4" t="e">
        <f>R9+#REF!+#REF!</f>
        <v>#REF!</v>
      </c>
      <c r="S8" s="4" t="e">
        <f>S9+#REF!+#REF!</f>
        <v>#REF!</v>
      </c>
      <c r="T8" s="4" t="e">
        <f>T9+#REF!+#REF!</f>
        <v>#REF!</v>
      </c>
      <c r="U8" s="4" t="e">
        <f>U9+#REF!+#REF!</f>
        <v>#REF!</v>
      </c>
      <c r="V8" s="4" t="e">
        <f>V9+#REF!+#REF!</f>
        <v>#REF!</v>
      </c>
      <c r="W8" s="4" t="e">
        <f>W9+#REF!+#REF!</f>
        <v>#REF!</v>
      </c>
      <c r="X8" s="4" t="e">
        <f>X9+#REF!+#REF!</f>
        <v>#REF!</v>
      </c>
      <c r="Y8" s="4" t="e">
        <f>Y9+#REF!+#REF!</f>
        <v>#REF!</v>
      </c>
      <c r="Z8" s="4" t="e">
        <f>Z9+#REF!+#REF!</f>
        <v>#REF!</v>
      </c>
      <c r="AA8" s="4" t="e">
        <f>AA9+#REF!+#REF!</f>
        <v>#REF!</v>
      </c>
      <c r="AB8" s="4" t="e">
        <f>AB9+#REF!+#REF!</f>
        <v>#REF!</v>
      </c>
      <c r="AC8" s="4" t="e">
        <f>AC9+#REF!+#REF!</f>
        <v>#REF!</v>
      </c>
      <c r="AD8" s="4" t="e">
        <f>AD9+#REF!+#REF!</f>
        <v>#REF!</v>
      </c>
      <c r="AE8" s="4" t="e">
        <f>AE9+#REF!+#REF!</f>
        <v>#REF!</v>
      </c>
      <c r="AF8" s="4" t="e">
        <f>AF9+#REF!+#REF!</f>
        <v>#REF!</v>
      </c>
      <c r="AG8" s="4" t="e">
        <f>AG9+#REF!+#REF!</f>
        <v>#REF!</v>
      </c>
      <c r="AH8" s="4" t="e">
        <f>AH9+#REF!+#REF!</f>
        <v>#REF!</v>
      </c>
      <c r="AI8" s="4" t="e">
        <f>AI9+#REF!+#REF!</f>
        <v>#REF!</v>
      </c>
      <c r="AJ8" s="4" t="e">
        <f>AJ9+#REF!+#REF!</f>
        <v>#REF!</v>
      </c>
      <c r="AK8" s="4" t="e">
        <f>AK9+#REF!+#REF!</f>
        <v>#REF!</v>
      </c>
      <c r="AL8" s="4" t="e">
        <f>AL9+#REF!+#REF!</f>
        <v>#REF!</v>
      </c>
      <c r="AM8" s="3">
        <f>AM9</f>
        <v>0</v>
      </c>
      <c r="AN8" s="3">
        <f>AN9</f>
        <v>0</v>
      </c>
      <c r="AO8" s="3">
        <f>AO9</f>
        <v>0</v>
      </c>
      <c r="AP8" s="3">
        <f>AP9</f>
        <v>529.83</v>
      </c>
      <c r="AQ8" s="47">
        <f>AP8</f>
        <v>529.83</v>
      </c>
      <c r="AR8" s="3" t="e">
        <f>AR9+#REF!</f>
        <v>#REF!</v>
      </c>
      <c r="AS8" s="3" t="e">
        <f>AS9+#REF!</f>
        <v>#REF!</v>
      </c>
      <c r="AT8" s="3" t="e">
        <f>AT9+#REF!</f>
        <v>#REF!</v>
      </c>
      <c r="AU8" s="3" t="e">
        <f>AU9+#REF!</f>
        <v>#REF!</v>
      </c>
      <c r="AV8" s="3" t="e">
        <f>AV9+#REF!</f>
        <v>#REF!</v>
      </c>
      <c r="AW8" s="3" t="e">
        <f>AW9+#REF!</f>
        <v>#REF!</v>
      </c>
      <c r="AX8" s="3" t="e">
        <f>AX9+#REF!</f>
        <v>#REF!</v>
      </c>
      <c r="AY8" s="3" t="e">
        <f>AY9+#REF!</f>
        <v>#REF!</v>
      </c>
      <c r="AZ8" s="3" t="e">
        <f>AZ9+#REF!</f>
        <v>#REF!</v>
      </c>
      <c r="BA8" s="3" t="e">
        <f>BA9+#REF!</f>
        <v>#REF!</v>
      </c>
      <c r="BB8" s="3" t="e">
        <f>BB9+#REF!</f>
        <v>#REF!</v>
      </c>
      <c r="BC8" s="3" t="e">
        <f>BC9+#REF!</f>
        <v>#REF!</v>
      </c>
      <c r="BD8" s="3" t="e">
        <f>BD9+#REF!</f>
        <v>#REF!</v>
      </c>
      <c r="BE8" s="3" t="e">
        <f>BE9+#REF!</f>
        <v>#REF!</v>
      </c>
      <c r="BF8" s="3" t="e">
        <f>BF9+#REF!</f>
        <v>#REF!</v>
      </c>
      <c r="BG8" s="3" t="e">
        <f>BG9+#REF!</f>
        <v>#REF!</v>
      </c>
      <c r="BH8" s="3" t="e">
        <f>BH9+#REF!</f>
        <v>#REF!</v>
      </c>
      <c r="BI8" s="3" t="e">
        <f>BI9+#REF!</f>
        <v>#REF!</v>
      </c>
      <c r="BJ8" s="3" t="e">
        <f>BJ9+#REF!</f>
        <v>#REF!</v>
      </c>
      <c r="BK8" s="3" t="e">
        <f>BK9+#REF!</f>
        <v>#REF!</v>
      </c>
      <c r="BL8" s="3" t="e">
        <f>BL9+#REF!</f>
        <v>#REF!</v>
      </c>
      <c r="BM8" s="3" t="e">
        <f>BM9+#REF!</f>
        <v>#REF!</v>
      </c>
      <c r="BN8" s="3" t="e">
        <f>BN9+#REF!</f>
        <v>#REF!</v>
      </c>
      <c r="BO8" s="3" t="e">
        <f>BO9+#REF!</f>
        <v>#REF!</v>
      </c>
      <c r="BP8" s="3" t="e">
        <f>BP9+#REF!</f>
        <v>#REF!</v>
      </c>
      <c r="BQ8" s="3" t="e">
        <f>BQ9+#REF!</f>
        <v>#REF!</v>
      </c>
      <c r="BR8" s="3" t="e">
        <f>BR9+#REF!</f>
        <v>#REF!</v>
      </c>
      <c r="BS8" s="3" t="e">
        <f>BS9+#REF!</f>
        <v>#REF!</v>
      </c>
      <c r="BT8" s="3" t="e">
        <f>BT9+#REF!</f>
        <v>#REF!</v>
      </c>
      <c r="BU8" s="3" t="e">
        <f>BU9+#REF!</f>
        <v>#REF!</v>
      </c>
      <c r="BV8" s="3" t="e">
        <f>BV9+#REF!</f>
        <v>#REF!</v>
      </c>
      <c r="BW8" s="3" t="e">
        <f>BW9+#REF!</f>
        <v>#REF!</v>
      </c>
      <c r="BX8" s="3" t="e">
        <f>BX9+#REF!</f>
        <v>#REF!</v>
      </c>
      <c r="BY8" s="3" t="e">
        <f>BY9+#REF!</f>
        <v>#REF!</v>
      </c>
      <c r="BZ8" s="3" t="e">
        <f>BZ9+#REF!</f>
        <v>#REF!</v>
      </c>
      <c r="CA8" s="3" t="e">
        <f>CA9+#REF!</f>
        <v>#REF!</v>
      </c>
      <c r="CB8" s="3" t="e">
        <f>CB9+#REF!</f>
        <v>#REF!</v>
      </c>
      <c r="CC8" s="3" t="e">
        <f>CC9+#REF!</f>
        <v>#REF!</v>
      </c>
      <c r="CD8" s="3" t="e">
        <f>CD9+#REF!</f>
        <v>#REF!</v>
      </c>
      <c r="CE8" s="3" t="e">
        <f>CE9+#REF!</f>
        <v>#REF!</v>
      </c>
      <c r="CF8" s="3" t="e">
        <f>CF9+#REF!</f>
        <v>#REF!</v>
      </c>
      <c r="CG8" s="3" t="e">
        <f>CG9+#REF!</f>
        <v>#REF!</v>
      </c>
      <c r="CH8" s="3" t="e">
        <f>CH9+#REF!</f>
        <v>#REF!</v>
      </c>
      <c r="CI8" s="3" t="e">
        <f>CI9+#REF!</f>
        <v>#REF!</v>
      </c>
      <c r="CJ8" s="3" t="e">
        <f>CJ9+#REF!</f>
        <v>#REF!</v>
      </c>
      <c r="CK8" s="3" t="e">
        <f>CK9+#REF!</f>
        <v>#REF!</v>
      </c>
      <c r="CL8" s="3" t="e">
        <f>CL9+#REF!</f>
        <v>#REF!</v>
      </c>
      <c r="CM8" s="3" t="e">
        <f>CM9+#REF!</f>
        <v>#REF!</v>
      </c>
      <c r="CN8" s="3" t="e">
        <f>CN9+#REF!</f>
        <v>#REF!</v>
      </c>
      <c r="CO8" s="3" t="e">
        <f>CO9+#REF!</f>
        <v>#REF!</v>
      </c>
      <c r="CP8" s="3" t="e">
        <f>CP9+#REF!</f>
        <v>#REF!</v>
      </c>
      <c r="CQ8" s="3">
        <f>CQ9</f>
        <v>0</v>
      </c>
      <c r="CR8" s="3">
        <f>CR9</f>
        <v>0</v>
      </c>
      <c r="CS8" s="3">
        <f>CS9</f>
        <v>0</v>
      </c>
      <c r="CT8" s="3">
        <f>CT9</f>
        <v>37.845</v>
      </c>
      <c r="CU8" s="44">
        <f t="shared" si="0"/>
        <v>37.845</v>
      </c>
      <c r="CV8" s="3" t="e">
        <f>CV9+#REF!</f>
        <v>#REF!</v>
      </c>
      <c r="CW8" s="3">
        <f>CW9</f>
        <v>0</v>
      </c>
      <c r="CX8" s="3">
        <f>CX9</f>
        <v>0</v>
      </c>
      <c r="CY8" s="3">
        <f>CY9</f>
        <v>0</v>
      </c>
      <c r="CZ8" s="3">
        <f>CZ9</f>
        <v>33.114375</v>
      </c>
      <c r="DA8" s="43">
        <f t="shared" si="1"/>
        <v>33.114375</v>
      </c>
      <c r="DB8" s="159"/>
    </row>
    <row r="9" spans="1:107" s="18" customFormat="1" ht="15">
      <c r="A9" s="54" t="s">
        <v>36</v>
      </c>
      <c r="B9" s="5" t="s">
        <v>54</v>
      </c>
      <c r="C9" s="2"/>
      <c r="D9" s="24"/>
      <c r="E9" s="24"/>
      <c r="F9" s="147">
        <v>1600</v>
      </c>
      <c r="G9" s="2"/>
      <c r="H9" s="44">
        <f>F9</f>
        <v>1600</v>
      </c>
      <c r="I9" s="9"/>
      <c r="J9" s="25"/>
      <c r="K9" s="25"/>
      <c r="L9" s="148">
        <v>1400</v>
      </c>
      <c r="M9" s="47">
        <f>I9+J9+K9+L9</f>
        <v>1400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9"/>
      <c r="AM9" s="25"/>
      <c r="AN9" s="25"/>
      <c r="AO9" s="25"/>
      <c r="AP9" s="25">
        <v>529.83</v>
      </c>
      <c r="AQ9" s="47">
        <f>AP9</f>
        <v>529.83</v>
      </c>
      <c r="AR9" s="10"/>
      <c r="AS9" s="10"/>
      <c r="AT9" s="10"/>
      <c r="AU9" s="10"/>
      <c r="AV9" s="10"/>
      <c r="AW9" s="10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  <c r="CO9" s="48"/>
      <c r="CP9" s="10"/>
      <c r="CQ9" s="23"/>
      <c r="CR9" s="65"/>
      <c r="CS9" s="65"/>
      <c r="CT9" s="23">
        <f>AP9/L9*100</f>
        <v>37.845</v>
      </c>
      <c r="CU9" s="44">
        <f t="shared" si="0"/>
        <v>37.845</v>
      </c>
      <c r="CV9" s="7"/>
      <c r="CW9" s="23"/>
      <c r="CX9" s="29"/>
      <c r="CY9" s="66"/>
      <c r="CZ9" s="23">
        <f t="shared" si="2"/>
        <v>33.114375</v>
      </c>
      <c r="DA9" s="43">
        <f t="shared" si="1"/>
        <v>33.114375</v>
      </c>
      <c r="DB9" s="159" t="s">
        <v>180</v>
      </c>
      <c r="DC9" s="18">
        <v>223</v>
      </c>
    </row>
    <row r="10" spans="1:106" s="18" customFormat="1" ht="30">
      <c r="A10" s="55" t="s">
        <v>13</v>
      </c>
      <c r="B10" s="78" t="s">
        <v>56</v>
      </c>
      <c r="C10" s="4">
        <f>C11+C12+C13</f>
        <v>0</v>
      </c>
      <c r="D10" s="3">
        <f>D11+D12</f>
        <v>0</v>
      </c>
      <c r="E10" s="3">
        <f aca="true" t="shared" si="3" ref="E10:BP10">E11+E12</f>
        <v>0</v>
      </c>
      <c r="F10" s="3">
        <f t="shared" si="3"/>
        <v>256</v>
      </c>
      <c r="G10" s="4">
        <f t="shared" si="3"/>
        <v>0</v>
      </c>
      <c r="H10" s="44">
        <f t="shared" si="3"/>
        <v>256</v>
      </c>
      <c r="I10" s="4">
        <f t="shared" si="3"/>
        <v>0</v>
      </c>
      <c r="J10" s="3">
        <f t="shared" si="3"/>
        <v>0</v>
      </c>
      <c r="K10" s="3">
        <f t="shared" si="3"/>
        <v>0</v>
      </c>
      <c r="L10" s="3">
        <f t="shared" si="3"/>
        <v>200</v>
      </c>
      <c r="M10" s="47">
        <f>I10+J10+K10+L10</f>
        <v>200</v>
      </c>
      <c r="N10" s="4">
        <f t="shared" si="3"/>
        <v>0</v>
      </c>
      <c r="O10" s="4">
        <f t="shared" si="3"/>
        <v>0</v>
      </c>
      <c r="P10" s="4">
        <f t="shared" si="3"/>
        <v>0</v>
      </c>
      <c r="Q10" s="4">
        <f t="shared" si="3"/>
        <v>0</v>
      </c>
      <c r="R10" s="4">
        <f t="shared" si="3"/>
        <v>0</v>
      </c>
      <c r="S10" s="4">
        <f t="shared" si="3"/>
        <v>0</v>
      </c>
      <c r="T10" s="4">
        <f t="shared" si="3"/>
        <v>0</v>
      </c>
      <c r="U10" s="4">
        <f t="shared" si="3"/>
        <v>0</v>
      </c>
      <c r="V10" s="4">
        <f t="shared" si="3"/>
        <v>0</v>
      </c>
      <c r="W10" s="4">
        <f t="shared" si="3"/>
        <v>0</v>
      </c>
      <c r="X10" s="4">
        <f t="shared" si="3"/>
        <v>0</v>
      </c>
      <c r="Y10" s="4">
        <f t="shared" si="3"/>
        <v>0</v>
      </c>
      <c r="Z10" s="4">
        <f t="shared" si="3"/>
        <v>0</v>
      </c>
      <c r="AA10" s="4">
        <f t="shared" si="3"/>
        <v>0</v>
      </c>
      <c r="AB10" s="4">
        <f t="shared" si="3"/>
        <v>0</v>
      </c>
      <c r="AC10" s="4">
        <f t="shared" si="3"/>
        <v>0</v>
      </c>
      <c r="AD10" s="4">
        <f t="shared" si="3"/>
        <v>0</v>
      </c>
      <c r="AE10" s="4">
        <f t="shared" si="3"/>
        <v>0</v>
      </c>
      <c r="AF10" s="4">
        <f t="shared" si="3"/>
        <v>0</v>
      </c>
      <c r="AG10" s="4">
        <f t="shared" si="3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3"/>
        <v>0</v>
      </c>
      <c r="AL10" s="4">
        <f t="shared" si="3"/>
        <v>0</v>
      </c>
      <c r="AM10" s="3">
        <f t="shared" si="3"/>
        <v>0</v>
      </c>
      <c r="AN10" s="3">
        <f t="shared" si="3"/>
        <v>0</v>
      </c>
      <c r="AO10" s="3">
        <f t="shared" si="3"/>
        <v>0</v>
      </c>
      <c r="AP10" s="3">
        <f t="shared" si="3"/>
        <v>0</v>
      </c>
      <c r="AQ10" s="44">
        <f t="shared" si="3"/>
        <v>0</v>
      </c>
      <c r="AR10" s="4">
        <f t="shared" si="3"/>
        <v>0</v>
      </c>
      <c r="AS10" s="4">
        <f t="shared" si="3"/>
        <v>0</v>
      </c>
      <c r="AT10" s="4">
        <f t="shared" si="3"/>
        <v>0</v>
      </c>
      <c r="AU10" s="4">
        <f t="shared" si="3"/>
        <v>0</v>
      </c>
      <c r="AV10" s="4">
        <f t="shared" si="3"/>
        <v>0</v>
      </c>
      <c r="AW10" s="4">
        <f t="shared" si="3"/>
        <v>0</v>
      </c>
      <c r="AX10" s="4">
        <f t="shared" si="3"/>
        <v>0</v>
      </c>
      <c r="AY10" s="4">
        <f t="shared" si="3"/>
        <v>0</v>
      </c>
      <c r="AZ10" s="4">
        <f t="shared" si="3"/>
        <v>0</v>
      </c>
      <c r="BA10" s="4">
        <f t="shared" si="3"/>
        <v>0</v>
      </c>
      <c r="BB10" s="4">
        <f t="shared" si="3"/>
        <v>0</v>
      </c>
      <c r="BC10" s="4">
        <f t="shared" si="3"/>
        <v>0</v>
      </c>
      <c r="BD10" s="4">
        <f t="shared" si="3"/>
        <v>0</v>
      </c>
      <c r="BE10" s="4">
        <f t="shared" si="3"/>
        <v>0</v>
      </c>
      <c r="BF10" s="4">
        <f t="shared" si="3"/>
        <v>0</v>
      </c>
      <c r="BG10" s="4">
        <f t="shared" si="3"/>
        <v>0</v>
      </c>
      <c r="BH10" s="4">
        <f t="shared" si="3"/>
        <v>0</v>
      </c>
      <c r="BI10" s="4">
        <f t="shared" si="3"/>
        <v>0</v>
      </c>
      <c r="BJ10" s="4">
        <f t="shared" si="3"/>
        <v>0</v>
      </c>
      <c r="BK10" s="4">
        <f t="shared" si="3"/>
        <v>0</v>
      </c>
      <c r="BL10" s="4">
        <f t="shared" si="3"/>
        <v>0</v>
      </c>
      <c r="BM10" s="4">
        <f t="shared" si="3"/>
        <v>0</v>
      </c>
      <c r="BN10" s="4">
        <f t="shared" si="3"/>
        <v>0</v>
      </c>
      <c r="BO10" s="4">
        <f t="shared" si="3"/>
        <v>0</v>
      </c>
      <c r="BP10" s="4">
        <f t="shared" si="3"/>
        <v>0</v>
      </c>
      <c r="BQ10" s="4">
        <f aca="true" t="shared" si="4" ref="BQ10:CY10">BQ11+BQ12</f>
        <v>0</v>
      </c>
      <c r="BR10" s="4">
        <f t="shared" si="4"/>
        <v>0</v>
      </c>
      <c r="BS10" s="4">
        <f t="shared" si="4"/>
        <v>0</v>
      </c>
      <c r="BT10" s="4">
        <f t="shared" si="4"/>
        <v>0</v>
      </c>
      <c r="BU10" s="4">
        <f t="shared" si="4"/>
        <v>0</v>
      </c>
      <c r="BV10" s="4">
        <f t="shared" si="4"/>
        <v>0</v>
      </c>
      <c r="BW10" s="4">
        <f t="shared" si="4"/>
        <v>0</v>
      </c>
      <c r="BX10" s="4">
        <f t="shared" si="4"/>
        <v>0</v>
      </c>
      <c r="BY10" s="4">
        <f t="shared" si="4"/>
        <v>0</v>
      </c>
      <c r="BZ10" s="4">
        <f t="shared" si="4"/>
        <v>0</v>
      </c>
      <c r="CA10" s="4">
        <f t="shared" si="4"/>
        <v>0</v>
      </c>
      <c r="CB10" s="4">
        <f t="shared" si="4"/>
        <v>0</v>
      </c>
      <c r="CC10" s="4">
        <f t="shared" si="4"/>
        <v>0</v>
      </c>
      <c r="CD10" s="4">
        <f t="shared" si="4"/>
        <v>0</v>
      </c>
      <c r="CE10" s="4">
        <f t="shared" si="4"/>
        <v>0</v>
      </c>
      <c r="CF10" s="4">
        <f t="shared" si="4"/>
        <v>0</v>
      </c>
      <c r="CG10" s="4">
        <f t="shared" si="4"/>
        <v>0</v>
      </c>
      <c r="CH10" s="4">
        <f t="shared" si="4"/>
        <v>0</v>
      </c>
      <c r="CI10" s="4">
        <f t="shared" si="4"/>
        <v>0</v>
      </c>
      <c r="CJ10" s="4">
        <f t="shared" si="4"/>
        <v>0</v>
      </c>
      <c r="CK10" s="4">
        <f t="shared" si="4"/>
        <v>0</v>
      </c>
      <c r="CL10" s="4">
        <f t="shared" si="4"/>
        <v>0</v>
      </c>
      <c r="CM10" s="4">
        <f t="shared" si="4"/>
        <v>0</v>
      </c>
      <c r="CN10" s="4">
        <f t="shared" si="4"/>
        <v>0</v>
      </c>
      <c r="CO10" s="4">
        <f t="shared" si="4"/>
        <v>0</v>
      </c>
      <c r="CP10" s="4">
        <f t="shared" si="4"/>
        <v>0</v>
      </c>
      <c r="CQ10" s="3">
        <f t="shared" si="4"/>
        <v>0</v>
      </c>
      <c r="CR10" s="3">
        <f t="shared" si="4"/>
        <v>0</v>
      </c>
      <c r="CS10" s="3">
        <f t="shared" si="4"/>
        <v>0</v>
      </c>
      <c r="CT10" s="3">
        <f t="shared" si="4"/>
        <v>0</v>
      </c>
      <c r="CU10" s="44">
        <f t="shared" si="4"/>
        <v>0</v>
      </c>
      <c r="CV10" s="4">
        <f t="shared" si="4"/>
        <v>0</v>
      </c>
      <c r="CW10" s="3">
        <f t="shared" si="4"/>
        <v>0</v>
      </c>
      <c r="CX10" s="3">
        <f t="shared" si="4"/>
        <v>0</v>
      </c>
      <c r="CY10" s="3">
        <f t="shared" si="4"/>
        <v>0</v>
      </c>
      <c r="CZ10" s="3">
        <f t="shared" si="2"/>
        <v>0</v>
      </c>
      <c r="DA10" s="43">
        <f t="shared" si="1"/>
        <v>0</v>
      </c>
      <c r="DB10" s="159"/>
    </row>
    <row r="11" spans="1:165" s="18" customFormat="1" ht="30">
      <c r="A11" s="54" t="s">
        <v>33</v>
      </c>
      <c r="B11" s="5" t="s">
        <v>38</v>
      </c>
      <c r="C11" s="1"/>
      <c r="D11" s="23"/>
      <c r="E11" s="24"/>
      <c r="F11" s="147">
        <v>220</v>
      </c>
      <c r="G11" s="2"/>
      <c r="H11" s="44">
        <f>D11+C11+E11+G11+F11</f>
        <v>220</v>
      </c>
      <c r="I11" s="10"/>
      <c r="J11" s="65"/>
      <c r="K11" s="25"/>
      <c r="L11" s="148">
        <v>200</v>
      </c>
      <c r="M11" s="47">
        <f>I11+J11+K11+L11</f>
        <v>200</v>
      </c>
      <c r="N11" s="10"/>
      <c r="O11" s="10"/>
      <c r="P11" s="9"/>
      <c r="Q11" s="9"/>
      <c r="R11" s="9"/>
      <c r="S11" s="9"/>
      <c r="T11" s="10"/>
      <c r="U11" s="10"/>
      <c r="V11" s="9"/>
      <c r="W11" s="9"/>
      <c r="X11" s="9"/>
      <c r="Y11" s="9"/>
      <c r="Z11" s="10"/>
      <c r="AA11" s="10"/>
      <c r="AB11" s="9"/>
      <c r="AC11" s="9"/>
      <c r="AD11" s="9"/>
      <c r="AE11" s="9"/>
      <c r="AF11" s="10"/>
      <c r="AG11" s="10"/>
      <c r="AH11" s="10"/>
      <c r="AI11" s="10"/>
      <c r="AJ11" s="10"/>
      <c r="AK11" s="10"/>
      <c r="AL11" s="10"/>
      <c r="AM11" s="65"/>
      <c r="AN11" s="25"/>
      <c r="AO11" s="25"/>
      <c r="AP11" s="25">
        <v>0</v>
      </c>
      <c r="AQ11" s="47">
        <f>AL11+AM11+AN11+AO11</f>
        <v>0</v>
      </c>
      <c r="AR11" s="10"/>
      <c r="AS11" s="10"/>
      <c r="AT11" s="10"/>
      <c r="AU11" s="10"/>
      <c r="AV11" s="10"/>
      <c r="AW11" s="10"/>
      <c r="AX11" s="19"/>
      <c r="AY11" s="19"/>
      <c r="AZ11" s="11"/>
      <c r="BA11" s="11"/>
      <c r="BB11" s="11"/>
      <c r="BC11" s="11"/>
      <c r="BD11" s="19"/>
      <c r="BE11" s="19"/>
      <c r="BF11" s="11"/>
      <c r="BG11" s="11"/>
      <c r="BH11" s="11"/>
      <c r="BI11" s="11"/>
      <c r="BJ11" s="19"/>
      <c r="BK11" s="19"/>
      <c r="BL11" s="11"/>
      <c r="BM11" s="11"/>
      <c r="BN11" s="11"/>
      <c r="BO11" s="11"/>
      <c r="BP11" s="19"/>
      <c r="BQ11" s="19"/>
      <c r="BR11" s="11"/>
      <c r="BS11" s="11"/>
      <c r="BT11" s="11"/>
      <c r="BU11" s="11"/>
      <c r="BV11" s="19"/>
      <c r="BW11" s="19"/>
      <c r="BX11" s="11"/>
      <c r="BY11" s="11"/>
      <c r="BZ11" s="11"/>
      <c r="CA11" s="11"/>
      <c r="CB11" s="19"/>
      <c r="CC11" s="19"/>
      <c r="CD11" s="11"/>
      <c r="CE11" s="11"/>
      <c r="CF11" s="11"/>
      <c r="CG11" s="11"/>
      <c r="CH11" s="19"/>
      <c r="CI11" s="19"/>
      <c r="CJ11" s="11"/>
      <c r="CK11" s="11"/>
      <c r="CL11" s="11"/>
      <c r="CM11" s="11"/>
      <c r="CN11" s="12"/>
      <c r="CO11" s="48"/>
      <c r="CP11" s="10"/>
      <c r="CQ11" s="23"/>
      <c r="CR11" s="65"/>
      <c r="CS11" s="65"/>
      <c r="CT11" s="23">
        <v>0</v>
      </c>
      <c r="CU11" s="44">
        <v>0</v>
      </c>
      <c r="CV11" s="7"/>
      <c r="CW11" s="23"/>
      <c r="CX11" s="29"/>
      <c r="CY11" s="66"/>
      <c r="CZ11" s="23">
        <f t="shared" si="2"/>
        <v>0</v>
      </c>
      <c r="DA11" s="43">
        <f t="shared" si="1"/>
        <v>0</v>
      </c>
      <c r="DB11" s="159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</row>
    <row r="12" spans="1:165" s="18" customFormat="1" ht="45">
      <c r="A12" s="54" t="s">
        <v>34</v>
      </c>
      <c r="B12" s="5" t="s">
        <v>57</v>
      </c>
      <c r="C12" s="1"/>
      <c r="D12" s="23"/>
      <c r="E12" s="24"/>
      <c r="F12" s="147">
        <v>36</v>
      </c>
      <c r="G12" s="2"/>
      <c r="H12" s="44">
        <f>D12+C12+E12+G12+F12</f>
        <v>36</v>
      </c>
      <c r="I12" s="10"/>
      <c r="J12" s="65"/>
      <c r="K12" s="25"/>
      <c r="L12" s="148">
        <v>0</v>
      </c>
      <c r="M12" s="47">
        <f>I12+J12+K12+L12</f>
        <v>0</v>
      </c>
      <c r="N12" s="10"/>
      <c r="O12" s="10"/>
      <c r="P12" s="9"/>
      <c r="Q12" s="9"/>
      <c r="R12" s="9"/>
      <c r="S12" s="9"/>
      <c r="T12" s="10"/>
      <c r="U12" s="10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10"/>
      <c r="AG12" s="10"/>
      <c r="AH12" s="10"/>
      <c r="AI12" s="10"/>
      <c r="AJ12" s="10"/>
      <c r="AK12" s="10"/>
      <c r="AL12" s="10"/>
      <c r="AM12" s="65"/>
      <c r="AN12" s="25"/>
      <c r="AO12" s="25"/>
      <c r="AP12" s="25">
        <v>0</v>
      </c>
      <c r="AQ12" s="47">
        <f>AL12+AM12+AN12+AO12</f>
        <v>0</v>
      </c>
      <c r="AR12" s="10"/>
      <c r="AS12" s="10"/>
      <c r="AT12" s="10"/>
      <c r="AU12" s="10"/>
      <c r="AV12" s="10"/>
      <c r="AW12" s="10"/>
      <c r="AX12" s="19"/>
      <c r="AY12" s="19"/>
      <c r="AZ12" s="11"/>
      <c r="BA12" s="11"/>
      <c r="BB12" s="11"/>
      <c r="BC12" s="11"/>
      <c r="BD12" s="19"/>
      <c r="BE12" s="19"/>
      <c r="BF12" s="11"/>
      <c r="BG12" s="11"/>
      <c r="BH12" s="11"/>
      <c r="BI12" s="11"/>
      <c r="BJ12" s="19"/>
      <c r="BK12" s="19"/>
      <c r="BL12" s="11"/>
      <c r="BM12" s="11"/>
      <c r="BN12" s="11"/>
      <c r="BO12" s="11"/>
      <c r="BP12" s="19"/>
      <c r="BQ12" s="19"/>
      <c r="BR12" s="11"/>
      <c r="BS12" s="11"/>
      <c r="BT12" s="11"/>
      <c r="BU12" s="11"/>
      <c r="BV12" s="19"/>
      <c r="BW12" s="19"/>
      <c r="BX12" s="11"/>
      <c r="BY12" s="11"/>
      <c r="BZ12" s="11"/>
      <c r="CA12" s="11"/>
      <c r="CB12" s="19"/>
      <c r="CC12" s="19"/>
      <c r="CD12" s="11"/>
      <c r="CE12" s="11"/>
      <c r="CF12" s="11"/>
      <c r="CG12" s="11"/>
      <c r="CH12" s="19"/>
      <c r="CI12" s="19"/>
      <c r="CJ12" s="11"/>
      <c r="CK12" s="11"/>
      <c r="CL12" s="11"/>
      <c r="CM12" s="11"/>
      <c r="CN12" s="12"/>
      <c r="CO12" s="48"/>
      <c r="CP12" s="10"/>
      <c r="CQ12" s="23"/>
      <c r="CR12" s="65"/>
      <c r="CS12" s="65"/>
      <c r="CT12" s="23">
        <v>0</v>
      </c>
      <c r="CU12" s="44">
        <v>0</v>
      </c>
      <c r="CV12" s="7"/>
      <c r="CW12" s="23"/>
      <c r="CX12" s="29"/>
      <c r="CY12" s="66"/>
      <c r="CZ12" s="23">
        <f t="shared" si="2"/>
        <v>0</v>
      </c>
      <c r="DA12" s="43">
        <f t="shared" si="1"/>
        <v>0</v>
      </c>
      <c r="DB12" s="159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06" s="18" customFormat="1" ht="30">
      <c r="A13" s="64" t="s">
        <v>39</v>
      </c>
      <c r="B13" s="78" t="s">
        <v>58</v>
      </c>
      <c r="C13" s="3">
        <f>C16+C17+C21</f>
        <v>0</v>
      </c>
      <c r="D13" s="3">
        <f>D16+D17+D21</f>
        <v>0</v>
      </c>
      <c r="E13" s="3">
        <f>E16+E17+E21</f>
        <v>0</v>
      </c>
      <c r="F13" s="3">
        <f>F14+F15+F16+F17+F18+F19</f>
        <v>4770.66</v>
      </c>
      <c r="G13" s="4">
        <f>G16+G17+G21</f>
        <v>0</v>
      </c>
      <c r="H13" s="45">
        <f>F13</f>
        <v>4770.66</v>
      </c>
      <c r="I13" s="8">
        <f>I16+I17+I21</f>
        <v>0</v>
      </c>
      <c r="J13" s="79">
        <f>J16+J17+J21</f>
        <v>0</v>
      </c>
      <c r="K13" s="79">
        <f>K16+K17+K21</f>
        <v>0</v>
      </c>
      <c r="L13" s="79">
        <f>L16+L17+L21</f>
        <v>0</v>
      </c>
      <c r="M13" s="46">
        <f>M16+M17+M21</f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f>AL16+AL17+AL21</f>
        <v>0</v>
      </c>
      <c r="AM13" s="79">
        <f>AM16+AM17+AM21</f>
        <v>0</v>
      </c>
      <c r="AN13" s="79">
        <f>AN16+AN17+AN21</f>
        <v>0</v>
      </c>
      <c r="AO13" s="79"/>
      <c r="AP13" s="79">
        <f>AP16+AP17+AP21</f>
        <v>0</v>
      </c>
      <c r="AQ13" s="46">
        <f>AQ16+AQ17+AQ21</f>
        <v>0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>
        <f>CP16+CP17+CP21</f>
        <v>0</v>
      </c>
      <c r="CQ13" s="3"/>
      <c r="CR13" s="79"/>
      <c r="CS13" s="79"/>
      <c r="CT13" s="3">
        <v>0</v>
      </c>
      <c r="CU13" s="44">
        <v>0</v>
      </c>
      <c r="CV13" s="8">
        <f>CV16+CV17+CV21</f>
        <v>0</v>
      </c>
      <c r="CW13" s="3"/>
      <c r="CX13" s="79"/>
      <c r="CY13" s="79"/>
      <c r="CZ13" s="3">
        <f t="shared" si="2"/>
        <v>0</v>
      </c>
      <c r="DA13" s="43">
        <f t="shared" si="1"/>
        <v>0</v>
      </c>
      <c r="DB13" s="159"/>
    </row>
    <row r="14" spans="1:106" s="18" customFormat="1" ht="15">
      <c r="A14" s="56" t="s">
        <v>40</v>
      </c>
      <c r="B14" s="5" t="s">
        <v>44</v>
      </c>
      <c r="C14" s="23"/>
      <c r="D14" s="24"/>
      <c r="E14" s="24"/>
      <c r="F14" s="147">
        <v>400</v>
      </c>
      <c r="G14" s="24"/>
      <c r="H14" s="45">
        <f aca="true" t="shared" si="5" ref="H14:H19">F14</f>
        <v>400</v>
      </c>
      <c r="I14" s="25"/>
      <c r="J14" s="25"/>
      <c r="K14" s="25"/>
      <c r="L14" s="25">
        <v>0</v>
      </c>
      <c r="M14" s="47">
        <f>L14+K14+J14</f>
        <v>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v>0</v>
      </c>
      <c r="AQ14" s="47">
        <f>AP14+AN14+AM14</f>
        <v>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147" t="e">
        <f aca="true" t="shared" si="6" ref="CQ14:CT19">AM14/I14*100%</f>
        <v>#DIV/0!</v>
      </c>
      <c r="CR14" s="147" t="e">
        <f t="shared" si="6"/>
        <v>#DIV/0!</v>
      </c>
      <c r="CS14" s="147" t="e">
        <f t="shared" si="6"/>
        <v>#DIV/0!</v>
      </c>
      <c r="CT14" s="147" t="e">
        <f t="shared" si="6"/>
        <v>#DIV/0!</v>
      </c>
      <c r="CU14" s="45" t="e">
        <f>AQ14/M14*100</f>
        <v>#DIV/0!</v>
      </c>
      <c r="CV14" s="25"/>
      <c r="CW14" s="24"/>
      <c r="CX14" s="25"/>
      <c r="CY14" s="25"/>
      <c r="CZ14" s="23">
        <f t="shared" si="2"/>
        <v>0</v>
      </c>
      <c r="DA14" s="43">
        <f t="shared" si="1"/>
        <v>0</v>
      </c>
      <c r="DB14" s="159"/>
    </row>
    <row r="15" spans="1:106" s="18" customFormat="1" ht="30">
      <c r="A15" s="56" t="s">
        <v>41</v>
      </c>
      <c r="B15" s="5" t="s">
        <v>45</v>
      </c>
      <c r="C15" s="23"/>
      <c r="D15" s="24"/>
      <c r="E15" s="24"/>
      <c r="F15" s="147">
        <v>100</v>
      </c>
      <c r="G15" s="24"/>
      <c r="H15" s="45">
        <f t="shared" si="5"/>
        <v>100</v>
      </c>
      <c r="I15" s="25"/>
      <c r="J15" s="25"/>
      <c r="K15" s="25"/>
      <c r="L15" s="25">
        <v>0</v>
      </c>
      <c r="M15" s="47">
        <f>L15+K15+J15</f>
        <v>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0</v>
      </c>
      <c r="AQ15" s="47">
        <f>AP15+AN15+AM15</f>
        <v>0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147" t="e">
        <f t="shared" si="6"/>
        <v>#DIV/0!</v>
      </c>
      <c r="CR15" s="147" t="e">
        <f t="shared" si="6"/>
        <v>#DIV/0!</v>
      </c>
      <c r="CS15" s="147" t="e">
        <f t="shared" si="6"/>
        <v>#DIV/0!</v>
      </c>
      <c r="CT15" s="147" t="e">
        <f t="shared" si="6"/>
        <v>#DIV/0!</v>
      </c>
      <c r="CU15" s="45" t="e">
        <f>AQ15/M15*100%</f>
        <v>#DIV/0!</v>
      </c>
      <c r="CV15" s="25"/>
      <c r="CW15" s="24"/>
      <c r="CX15" s="25"/>
      <c r="CY15" s="25"/>
      <c r="CZ15" s="23">
        <f t="shared" si="2"/>
        <v>0</v>
      </c>
      <c r="DA15" s="43">
        <f t="shared" si="1"/>
        <v>0</v>
      </c>
      <c r="DB15" s="159"/>
    </row>
    <row r="16" spans="1:106" s="14" customFormat="1" ht="15">
      <c r="A16" s="56" t="s">
        <v>42</v>
      </c>
      <c r="B16" s="5" t="s">
        <v>81</v>
      </c>
      <c r="C16" s="23"/>
      <c r="D16" s="24"/>
      <c r="E16" s="24"/>
      <c r="F16" s="147">
        <v>2079</v>
      </c>
      <c r="G16" s="24"/>
      <c r="H16" s="45">
        <f t="shared" si="5"/>
        <v>2079</v>
      </c>
      <c r="I16" s="25"/>
      <c r="J16" s="25"/>
      <c r="K16" s="25"/>
      <c r="L16" s="25">
        <v>0</v>
      </c>
      <c r="M16" s="47">
        <f>L16+K16+J16</f>
        <v>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v>0</v>
      </c>
      <c r="AQ16" s="47">
        <f>AP16+AN16+AM16</f>
        <v>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147" t="e">
        <f t="shared" si="6"/>
        <v>#DIV/0!</v>
      </c>
      <c r="CR16" s="147" t="e">
        <f t="shared" si="6"/>
        <v>#DIV/0!</v>
      </c>
      <c r="CS16" s="147" t="e">
        <f t="shared" si="6"/>
        <v>#DIV/0!</v>
      </c>
      <c r="CT16" s="147" t="e">
        <f t="shared" si="6"/>
        <v>#DIV/0!</v>
      </c>
      <c r="CU16" s="45" t="e">
        <f>AQ16/M16*100%</f>
        <v>#DIV/0!</v>
      </c>
      <c r="CV16" s="25"/>
      <c r="CW16" s="24"/>
      <c r="CX16" s="25"/>
      <c r="CY16" s="25"/>
      <c r="CZ16" s="23">
        <v>0</v>
      </c>
      <c r="DA16" s="43">
        <v>0</v>
      </c>
      <c r="DB16" s="160"/>
    </row>
    <row r="17" spans="1:106" s="14" customFormat="1" ht="30">
      <c r="A17" s="56" t="s">
        <v>43</v>
      </c>
      <c r="B17" s="5" t="s">
        <v>82</v>
      </c>
      <c r="C17" s="23"/>
      <c r="D17" s="24"/>
      <c r="E17" s="24"/>
      <c r="F17" s="147">
        <v>1282.66</v>
      </c>
      <c r="G17" s="24"/>
      <c r="H17" s="45">
        <f t="shared" si="5"/>
        <v>1282.66</v>
      </c>
      <c r="I17" s="25"/>
      <c r="J17" s="25"/>
      <c r="K17" s="25"/>
      <c r="L17" s="25">
        <v>0</v>
      </c>
      <c r="M17" s="47">
        <f>L17+K17+J17</f>
        <v>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v>0</v>
      </c>
      <c r="AQ17" s="47">
        <f>AP17+AN17+AM17</f>
        <v>0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147" t="e">
        <f t="shared" si="6"/>
        <v>#DIV/0!</v>
      </c>
      <c r="CR17" s="147" t="e">
        <f t="shared" si="6"/>
        <v>#DIV/0!</v>
      </c>
      <c r="CS17" s="147" t="e">
        <f t="shared" si="6"/>
        <v>#DIV/0!</v>
      </c>
      <c r="CT17" s="147" t="e">
        <f t="shared" si="6"/>
        <v>#DIV/0!</v>
      </c>
      <c r="CU17" s="45" t="e">
        <f>AQ17/M17*100%</f>
        <v>#DIV/0!</v>
      </c>
      <c r="CV17" s="25"/>
      <c r="CW17" s="24"/>
      <c r="CX17" s="25"/>
      <c r="CY17" s="25"/>
      <c r="CZ17" s="23">
        <f t="shared" si="2"/>
        <v>0</v>
      </c>
      <c r="DA17" s="43">
        <f t="shared" si="1"/>
        <v>0</v>
      </c>
      <c r="DB17" s="160"/>
    </row>
    <row r="18" spans="1:106" s="14" customFormat="1" ht="15">
      <c r="A18" s="56" t="s">
        <v>171</v>
      </c>
      <c r="B18" s="5" t="s">
        <v>172</v>
      </c>
      <c r="C18" s="23"/>
      <c r="D18" s="24"/>
      <c r="E18" s="24"/>
      <c r="F18" s="147">
        <v>189</v>
      </c>
      <c r="G18" s="24"/>
      <c r="H18" s="45">
        <f t="shared" si="5"/>
        <v>189</v>
      </c>
      <c r="I18" s="25"/>
      <c r="J18" s="25"/>
      <c r="K18" s="25"/>
      <c r="L18" s="25">
        <v>0</v>
      </c>
      <c r="M18" s="47">
        <f>L18+K18+J18</f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0</v>
      </c>
      <c r="AQ18" s="47">
        <f>AP18+AN18+AM18</f>
        <v>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147" t="e">
        <f t="shared" si="6"/>
        <v>#DIV/0!</v>
      </c>
      <c r="CR18" s="147" t="e">
        <f t="shared" si="6"/>
        <v>#DIV/0!</v>
      </c>
      <c r="CS18" s="147" t="e">
        <f t="shared" si="6"/>
        <v>#DIV/0!</v>
      </c>
      <c r="CT18" s="147" t="e">
        <f t="shared" si="6"/>
        <v>#DIV/0!</v>
      </c>
      <c r="CU18" s="45" t="e">
        <f>AQ18/M18*100%</f>
        <v>#DIV/0!</v>
      </c>
      <c r="CV18" s="25"/>
      <c r="CW18" s="24"/>
      <c r="CX18" s="25"/>
      <c r="CY18" s="25"/>
      <c r="CZ18" s="23">
        <f t="shared" si="2"/>
        <v>0</v>
      </c>
      <c r="DA18" s="43"/>
      <c r="DB18" s="160"/>
    </row>
    <row r="19" spans="1:106" s="14" customFormat="1" ht="15">
      <c r="A19" s="56" t="s">
        <v>215</v>
      </c>
      <c r="B19" s="5" t="s">
        <v>216</v>
      </c>
      <c r="C19" s="23"/>
      <c r="D19" s="24"/>
      <c r="E19" s="24"/>
      <c r="F19" s="147">
        <v>720</v>
      </c>
      <c r="G19" s="24"/>
      <c r="H19" s="45">
        <f t="shared" si="5"/>
        <v>720</v>
      </c>
      <c r="I19" s="25"/>
      <c r="J19" s="25"/>
      <c r="K19" s="25"/>
      <c r="L19" s="25">
        <v>0</v>
      </c>
      <c r="M19" s="47">
        <f>L19+K19+J19</f>
        <v>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0</v>
      </c>
      <c r="AQ19" s="47">
        <f>AP19+AN19+AM19</f>
        <v>0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147" t="e">
        <f t="shared" si="6"/>
        <v>#DIV/0!</v>
      </c>
      <c r="CR19" s="147" t="e">
        <f t="shared" si="6"/>
        <v>#DIV/0!</v>
      </c>
      <c r="CS19" s="147" t="e">
        <f t="shared" si="6"/>
        <v>#DIV/0!</v>
      </c>
      <c r="CT19" s="147" t="e">
        <f t="shared" si="6"/>
        <v>#DIV/0!</v>
      </c>
      <c r="CU19" s="45" t="e">
        <f>AQ19/M19*100%</f>
        <v>#DIV/0!</v>
      </c>
      <c r="CV19" s="25"/>
      <c r="CW19" s="24"/>
      <c r="CX19" s="25"/>
      <c r="CY19" s="25"/>
      <c r="CZ19" s="23">
        <f t="shared" si="2"/>
        <v>0</v>
      </c>
      <c r="DA19" s="43"/>
      <c r="DB19" s="160"/>
    </row>
    <row r="20" spans="1:106" s="85" customFormat="1" ht="30">
      <c r="A20" s="80" t="s">
        <v>59</v>
      </c>
      <c r="B20" s="78" t="s">
        <v>60</v>
      </c>
      <c r="C20" s="81"/>
      <c r="D20" s="81">
        <f>SUM(D21:D36)</f>
        <v>0</v>
      </c>
      <c r="E20" s="81">
        <f>SUM(E21:E36)</f>
        <v>0</v>
      </c>
      <c r="F20" s="81">
        <f>SUM(F21:F40)</f>
        <v>5610.73</v>
      </c>
      <c r="G20" s="82"/>
      <c r="H20" s="45">
        <f>F20</f>
        <v>5610.73</v>
      </c>
      <c r="I20" s="83"/>
      <c r="J20" s="84">
        <f>SUM(J21:J36)</f>
        <v>0</v>
      </c>
      <c r="K20" s="84">
        <f>SUM(K21:K36)</f>
        <v>0</v>
      </c>
      <c r="L20" s="84">
        <f>SUM(L21:L40)</f>
        <v>500</v>
      </c>
      <c r="M20" s="47">
        <f>L20</f>
        <v>500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>
        <f>SUM(AM21:AM36)</f>
        <v>0</v>
      </c>
      <c r="AN20" s="84">
        <f>SUM(AN21:AN36)</f>
        <v>0</v>
      </c>
      <c r="AO20" s="84">
        <f>SUM(AO21:AO36)</f>
        <v>0</v>
      </c>
      <c r="AP20" s="84">
        <f>SUM(AP21:AP36)</f>
        <v>0</v>
      </c>
      <c r="AQ20" s="47">
        <f>AP20</f>
        <v>0</v>
      </c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1">
        <f>SUM(CQ21:CQ36)</f>
        <v>0</v>
      </c>
      <c r="CR20" s="81">
        <f>SUM(CR21:CR36)</f>
        <v>0</v>
      </c>
      <c r="CS20" s="81">
        <f>SUM(CS21:CS36)</f>
        <v>0</v>
      </c>
      <c r="CT20" s="73">
        <f aca="true" t="shared" si="7" ref="CT20:CT38">AQ20/M20*100</f>
        <v>0</v>
      </c>
      <c r="CU20" s="45">
        <f aca="true" t="shared" si="8" ref="CU20:CU38">CT20</f>
        <v>0</v>
      </c>
      <c r="CV20" s="83"/>
      <c r="CW20" s="81">
        <f>SUM(CW21:CW36)</f>
        <v>0</v>
      </c>
      <c r="CX20" s="81">
        <f>SUM(CX21:CX36)</f>
        <v>0</v>
      </c>
      <c r="CY20" s="81">
        <f>SUM(CY21:CY36)</f>
        <v>0</v>
      </c>
      <c r="CZ20" s="81">
        <f>SUM(CZ21:CZ36)</f>
        <v>0</v>
      </c>
      <c r="DA20" s="43">
        <f t="shared" si="1"/>
        <v>0</v>
      </c>
      <c r="DB20" s="161"/>
    </row>
    <row r="21" spans="1:106" s="14" customFormat="1" ht="45">
      <c r="A21" s="56" t="s">
        <v>102</v>
      </c>
      <c r="B21" s="5" t="s">
        <v>83</v>
      </c>
      <c r="C21" s="23"/>
      <c r="D21" s="24"/>
      <c r="E21" s="24"/>
      <c r="F21" s="147">
        <v>160</v>
      </c>
      <c r="G21" s="24"/>
      <c r="H21" s="45">
        <f aca="true" t="shared" si="9" ref="H21:H40">F21+E21+D21</f>
        <v>160</v>
      </c>
      <c r="I21" s="25"/>
      <c r="J21" s="25"/>
      <c r="K21" s="25"/>
      <c r="L21" s="148">
        <v>0</v>
      </c>
      <c r="M21" s="47">
        <f>L21+K21+J21</f>
        <v>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v>0</v>
      </c>
      <c r="AQ21" s="47">
        <f>AP21</f>
        <v>0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4"/>
      <c r="CR21" s="25"/>
      <c r="CS21" s="25"/>
      <c r="CT21" s="24" t="e">
        <f t="shared" si="7"/>
        <v>#DIV/0!</v>
      </c>
      <c r="CU21" s="45" t="e">
        <f t="shared" si="8"/>
        <v>#DIV/0!</v>
      </c>
      <c r="CV21" s="25"/>
      <c r="CW21" s="24"/>
      <c r="CX21" s="25"/>
      <c r="CY21" s="25"/>
      <c r="CZ21" s="23">
        <f t="shared" si="2"/>
        <v>0</v>
      </c>
      <c r="DA21" s="43">
        <f t="shared" si="1"/>
        <v>0</v>
      </c>
      <c r="DB21" s="160"/>
    </row>
    <row r="22" spans="1:107" s="14" customFormat="1" ht="30">
      <c r="A22" s="56" t="s">
        <v>103</v>
      </c>
      <c r="B22" s="5" t="s">
        <v>84</v>
      </c>
      <c r="C22" s="23"/>
      <c r="D22" s="24"/>
      <c r="E22" s="24"/>
      <c r="F22" s="147">
        <v>730</v>
      </c>
      <c r="G22" s="24"/>
      <c r="H22" s="45">
        <f t="shared" si="9"/>
        <v>730</v>
      </c>
      <c r="I22" s="25"/>
      <c r="J22" s="25"/>
      <c r="K22" s="25"/>
      <c r="L22" s="148">
        <v>0</v>
      </c>
      <c r="M22" s="47">
        <f aca="true" t="shared" si="10" ref="M22:M41">L22+K22+J22</f>
        <v>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v>0</v>
      </c>
      <c r="AQ22" s="47">
        <f aca="true" t="shared" si="11" ref="AQ22:AQ36">AP22</f>
        <v>0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4"/>
      <c r="CR22" s="25"/>
      <c r="CS22" s="25"/>
      <c r="CT22" s="24" t="e">
        <f t="shared" si="7"/>
        <v>#DIV/0!</v>
      </c>
      <c r="CU22" s="45" t="e">
        <f t="shared" si="8"/>
        <v>#DIV/0!</v>
      </c>
      <c r="CV22" s="25"/>
      <c r="CW22" s="24"/>
      <c r="CX22" s="25"/>
      <c r="CY22" s="25"/>
      <c r="CZ22" s="23">
        <f t="shared" si="2"/>
        <v>0</v>
      </c>
      <c r="DA22" s="43">
        <f t="shared" si="1"/>
        <v>0</v>
      </c>
      <c r="DB22" s="160" t="s">
        <v>180</v>
      </c>
      <c r="DC22" s="14">
        <v>340</v>
      </c>
    </row>
    <row r="23" spans="1:106" s="14" customFormat="1" ht="30">
      <c r="A23" s="56" t="s">
        <v>104</v>
      </c>
      <c r="B23" s="5" t="s">
        <v>47</v>
      </c>
      <c r="C23" s="23"/>
      <c r="D23" s="24"/>
      <c r="E23" s="24"/>
      <c r="F23" s="147">
        <v>787.5</v>
      </c>
      <c r="G23" s="24"/>
      <c r="H23" s="45">
        <f t="shared" si="9"/>
        <v>787.5</v>
      </c>
      <c r="I23" s="25"/>
      <c r="J23" s="25"/>
      <c r="K23" s="25"/>
      <c r="L23" s="148">
        <v>500</v>
      </c>
      <c r="M23" s="47">
        <f t="shared" si="10"/>
        <v>500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>
        <v>0</v>
      </c>
      <c r="AQ23" s="47">
        <f t="shared" si="11"/>
        <v>0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4"/>
      <c r="CR23" s="25"/>
      <c r="CS23" s="25"/>
      <c r="CT23" s="24">
        <f t="shared" si="7"/>
        <v>0</v>
      </c>
      <c r="CU23" s="45">
        <f t="shared" si="8"/>
        <v>0</v>
      </c>
      <c r="CV23" s="25"/>
      <c r="CW23" s="24"/>
      <c r="CX23" s="25"/>
      <c r="CY23" s="25"/>
      <c r="CZ23" s="23">
        <f t="shared" si="2"/>
        <v>0</v>
      </c>
      <c r="DA23" s="43">
        <f t="shared" si="1"/>
        <v>0</v>
      </c>
      <c r="DB23" s="160"/>
    </row>
    <row r="24" spans="1:106" s="14" customFormat="1" ht="19.5" customHeight="1">
      <c r="A24" s="56" t="s">
        <v>105</v>
      </c>
      <c r="B24" s="26" t="s">
        <v>46</v>
      </c>
      <c r="C24" s="23"/>
      <c r="D24" s="24"/>
      <c r="E24" s="24"/>
      <c r="F24" s="147">
        <v>450</v>
      </c>
      <c r="G24" s="24"/>
      <c r="H24" s="45">
        <f t="shared" si="9"/>
        <v>450</v>
      </c>
      <c r="I24" s="25"/>
      <c r="J24" s="25"/>
      <c r="K24" s="25"/>
      <c r="L24" s="148">
        <v>0</v>
      </c>
      <c r="M24" s="47">
        <f t="shared" si="10"/>
        <v>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>
        <v>0</v>
      </c>
      <c r="AQ24" s="47">
        <f t="shared" si="11"/>
        <v>0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4"/>
      <c r="CR24" s="25"/>
      <c r="CS24" s="25"/>
      <c r="CT24" s="24" t="e">
        <f t="shared" si="7"/>
        <v>#DIV/0!</v>
      </c>
      <c r="CU24" s="45" t="e">
        <f t="shared" si="8"/>
        <v>#DIV/0!</v>
      </c>
      <c r="CV24" s="25"/>
      <c r="CW24" s="24"/>
      <c r="CX24" s="25"/>
      <c r="CY24" s="25"/>
      <c r="CZ24" s="23">
        <f t="shared" si="2"/>
        <v>0</v>
      </c>
      <c r="DA24" s="43">
        <f t="shared" si="1"/>
        <v>0</v>
      </c>
      <c r="DB24" s="160"/>
    </row>
    <row r="25" spans="1:106" s="14" customFormat="1" ht="15">
      <c r="A25" s="56" t="s">
        <v>106</v>
      </c>
      <c r="B25" s="5" t="s">
        <v>85</v>
      </c>
      <c r="C25" s="23"/>
      <c r="D25" s="24"/>
      <c r="E25" s="24"/>
      <c r="F25" s="147">
        <v>100</v>
      </c>
      <c r="G25" s="24"/>
      <c r="H25" s="45">
        <f t="shared" si="9"/>
        <v>100</v>
      </c>
      <c r="I25" s="25"/>
      <c r="J25" s="25"/>
      <c r="K25" s="25"/>
      <c r="L25" s="148">
        <v>0</v>
      </c>
      <c r="M25" s="47">
        <f t="shared" si="10"/>
        <v>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v>0</v>
      </c>
      <c r="AQ25" s="47">
        <f t="shared" si="11"/>
        <v>0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4"/>
      <c r="CR25" s="25"/>
      <c r="CS25" s="25"/>
      <c r="CT25" s="24" t="e">
        <f t="shared" si="7"/>
        <v>#DIV/0!</v>
      </c>
      <c r="CU25" s="45" t="e">
        <f t="shared" si="8"/>
        <v>#DIV/0!</v>
      </c>
      <c r="CV25" s="25"/>
      <c r="CW25" s="24"/>
      <c r="CX25" s="25"/>
      <c r="CY25" s="25"/>
      <c r="CZ25" s="23">
        <f t="shared" si="2"/>
        <v>0</v>
      </c>
      <c r="DA25" s="43">
        <f t="shared" si="1"/>
        <v>0</v>
      </c>
      <c r="DB25" s="160"/>
    </row>
    <row r="26" spans="1:106" s="18" customFormat="1" ht="30">
      <c r="A26" s="56" t="s">
        <v>107</v>
      </c>
      <c r="B26" s="26" t="s">
        <v>86</v>
      </c>
      <c r="C26" s="23"/>
      <c r="D26" s="24"/>
      <c r="E26" s="24"/>
      <c r="F26" s="147">
        <v>86.06</v>
      </c>
      <c r="G26" s="24"/>
      <c r="H26" s="45">
        <f t="shared" si="9"/>
        <v>86.06</v>
      </c>
      <c r="I26" s="25"/>
      <c r="J26" s="25"/>
      <c r="K26" s="25"/>
      <c r="L26" s="148">
        <v>0</v>
      </c>
      <c r="M26" s="47">
        <f t="shared" si="10"/>
        <v>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v>0</v>
      </c>
      <c r="AQ26" s="47">
        <f t="shared" si="11"/>
        <v>0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4"/>
      <c r="CR26" s="25"/>
      <c r="CS26" s="25"/>
      <c r="CT26" s="24" t="e">
        <f t="shared" si="7"/>
        <v>#DIV/0!</v>
      </c>
      <c r="CU26" s="45" t="e">
        <f t="shared" si="8"/>
        <v>#DIV/0!</v>
      </c>
      <c r="CV26" s="25"/>
      <c r="CW26" s="24"/>
      <c r="CX26" s="25"/>
      <c r="CY26" s="25"/>
      <c r="CZ26" s="23">
        <f t="shared" si="2"/>
        <v>0</v>
      </c>
      <c r="DA26" s="43">
        <f t="shared" si="1"/>
        <v>0</v>
      </c>
      <c r="DB26" s="159"/>
    </row>
    <row r="27" spans="1:105" ht="30">
      <c r="A27" s="56" t="s">
        <v>108</v>
      </c>
      <c r="B27" s="5" t="s">
        <v>87</v>
      </c>
      <c r="C27" s="23"/>
      <c r="D27" s="24"/>
      <c r="E27" s="24"/>
      <c r="F27" s="147">
        <v>320</v>
      </c>
      <c r="G27" s="24"/>
      <c r="H27" s="45">
        <f t="shared" si="9"/>
        <v>320</v>
      </c>
      <c r="I27" s="25"/>
      <c r="J27" s="25"/>
      <c r="K27" s="25"/>
      <c r="L27" s="148">
        <v>0</v>
      </c>
      <c r="M27" s="47">
        <f t="shared" si="10"/>
        <v>0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v>0</v>
      </c>
      <c r="AQ27" s="47">
        <f t="shared" si="11"/>
        <v>0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4"/>
      <c r="CR27" s="25"/>
      <c r="CS27" s="25"/>
      <c r="CT27" s="24" t="e">
        <f t="shared" si="7"/>
        <v>#DIV/0!</v>
      </c>
      <c r="CU27" s="45" t="e">
        <f t="shared" si="8"/>
        <v>#DIV/0!</v>
      </c>
      <c r="CV27" s="25"/>
      <c r="CW27" s="24"/>
      <c r="CX27" s="25"/>
      <c r="CY27" s="25"/>
      <c r="CZ27" s="23">
        <f t="shared" si="2"/>
        <v>0</v>
      </c>
      <c r="DA27" s="43">
        <v>0</v>
      </c>
    </row>
    <row r="28" spans="1:105" ht="30">
      <c r="A28" s="56" t="s">
        <v>109</v>
      </c>
      <c r="B28" s="26" t="s">
        <v>88</v>
      </c>
      <c r="C28" s="23"/>
      <c r="D28" s="24"/>
      <c r="E28" s="24"/>
      <c r="F28" s="147">
        <v>50</v>
      </c>
      <c r="G28" s="24"/>
      <c r="H28" s="45">
        <f t="shared" si="9"/>
        <v>50</v>
      </c>
      <c r="I28" s="25"/>
      <c r="J28" s="25"/>
      <c r="K28" s="25"/>
      <c r="L28" s="148">
        <v>0</v>
      </c>
      <c r="M28" s="47">
        <f t="shared" si="10"/>
        <v>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>
        <v>0</v>
      </c>
      <c r="AQ28" s="47">
        <f t="shared" si="11"/>
        <v>0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4"/>
      <c r="CR28" s="25"/>
      <c r="CS28" s="25"/>
      <c r="CT28" s="24" t="e">
        <f t="shared" si="7"/>
        <v>#DIV/0!</v>
      </c>
      <c r="CU28" s="45" t="e">
        <f t="shared" si="8"/>
        <v>#DIV/0!</v>
      </c>
      <c r="CV28" s="25"/>
      <c r="CW28" s="24"/>
      <c r="CX28" s="25"/>
      <c r="CY28" s="25"/>
      <c r="CZ28" s="23">
        <f t="shared" si="2"/>
        <v>0</v>
      </c>
      <c r="DA28" s="43">
        <f t="shared" si="1"/>
        <v>0</v>
      </c>
    </row>
    <row r="29" spans="1:105" ht="30">
      <c r="A29" s="56" t="s">
        <v>110</v>
      </c>
      <c r="B29" s="26" t="s">
        <v>89</v>
      </c>
      <c r="C29" s="23"/>
      <c r="D29" s="24"/>
      <c r="E29" s="24"/>
      <c r="F29" s="147">
        <v>36</v>
      </c>
      <c r="G29" s="24"/>
      <c r="H29" s="45">
        <f t="shared" si="9"/>
        <v>36</v>
      </c>
      <c r="I29" s="25"/>
      <c r="J29" s="25"/>
      <c r="K29" s="25"/>
      <c r="L29" s="148">
        <v>0</v>
      </c>
      <c r="M29" s="47">
        <f t="shared" si="10"/>
        <v>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>
        <v>0</v>
      </c>
      <c r="AQ29" s="47">
        <f t="shared" si="11"/>
        <v>0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4"/>
      <c r="CR29" s="25"/>
      <c r="CS29" s="25"/>
      <c r="CT29" s="24" t="e">
        <f t="shared" si="7"/>
        <v>#DIV/0!</v>
      </c>
      <c r="CU29" s="45" t="e">
        <f t="shared" si="8"/>
        <v>#DIV/0!</v>
      </c>
      <c r="CV29" s="25"/>
      <c r="CW29" s="24"/>
      <c r="CX29" s="25"/>
      <c r="CY29" s="25"/>
      <c r="CZ29" s="23">
        <f t="shared" si="2"/>
        <v>0</v>
      </c>
      <c r="DA29" s="43">
        <v>0</v>
      </c>
    </row>
    <row r="30" spans="1:105" ht="30">
      <c r="A30" s="56" t="s">
        <v>111</v>
      </c>
      <c r="B30" s="26" t="s">
        <v>48</v>
      </c>
      <c r="C30" s="23"/>
      <c r="D30" s="24"/>
      <c r="E30" s="24"/>
      <c r="F30" s="147">
        <v>35.28</v>
      </c>
      <c r="G30" s="24"/>
      <c r="H30" s="45">
        <f t="shared" si="9"/>
        <v>35.28</v>
      </c>
      <c r="I30" s="25"/>
      <c r="J30" s="25"/>
      <c r="K30" s="25"/>
      <c r="L30" s="148">
        <v>0</v>
      </c>
      <c r="M30" s="47">
        <f t="shared" si="10"/>
        <v>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>
        <v>0</v>
      </c>
      <c r="AQ30" s="47">
        <f t="shared" si="11"/>
        <v>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4"/>
      <c r="CR30" s="25"/>
      <c r="CS30" s="25"/>
      <c r="CT30" s="24" t="e">
        <f t="shared" si="7"/>
        <v>#DIV/0!</v>
      </c>
      <c r="CU30" s="45" t="e">
        <f t="shared" si="8"/>
        <v>#DIV/0!</v>
      </c>
      <c r="CV30" s="25"/>
      <c r="CW30" s="24"/>
      <c r="CX30" s="25"/>
      <c r="CY30" s="25"/>
      <c r="CZ30" s="23">
        <f t="shared" si="2"/>
        <v>0</v>
      </c>
      <c r="DA30" s="43">
        <f t="shared" si="1"/>
        <v>0</v>
      </c>
    </row>
    <row r="31" spans="1:105" ht="15">
      <c r="A31" s="56" t="s">
        <v>112</v>
      </c>
      <c r="B31" s="26" t="s">
        <v>90</v>
      </c>
      <c r="C31" s="23"/>
      <c r="D31" s="24"/>
      <c r="E31" s="24"/>
      <c r="F31" s="147">
        <v>13.91</v>
      </c>
      <c r="G31" s="24"/>
      <c r="H31" s="45">
        <f t="shared" si="9"/>
        <v>13.91</v>
      </c>
      <c r="I31" s="25"/>
      <c r="J31" s="25"/>
      <c r="K31" s="25"/>
      <c r="L31" s="148">
        <v>0</v>
      </c>
      <c r="M31" s="47">
        <f t="shared" si="10"/>
        <v>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>
        <v>0</v>
      </c>
      <c r="AQ31" s="47">
        <f t="shared" si="11"/>
        <v>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4"/>
      <c r="CR31" s="25"/>
      <c r="CS31" s="25"/>
      <c r="CT31" s="24" t="e">
        <f t="shared" si="7"/>
        <v>#DIV/0!</v>
      </c>
      <c r="CU31" s="45" t="e">
        <f t="shared" si="8"/>
        <v>#DIV/0!</v>
      </c>
      <c r="CV31" s="25"/>
      <c r="CW31" s="24"/>
      <c r="CX31" s="25"/>
      <c r="CY31" s="25"/>
      <c r="CZ31" s="23">
        <f t="shared" si="2"/>
        <v>0</v>
      </c>
      <c r="DA31" s="43">
        <f t="shared" si="1"/>
        <v>0</v>
      </c>
    </row>
    <row r="32" spans="1:105" ht="15">
      <c r="A32" s="56" t="s">
        <v>95</v>
      </c>
      <c r="B32" s="26" t="s">
        <v>49</v>
      </c>
      <c r="C32" s="23"/>
      <c r="D32" s="24"/>
      <c r="E32" s="24"/>
      <c r="F32" s="147">
        <v>200</v>
      </c>
      <c r="G32" s="24"/>
      <c r="H32" s="45">
        <f t="shared" si="9"/>
        <v>200</v>
      </c>
      <c r="I32" s="25"/>
      <c r="J32" s="25"/>
      <c r="K32" s="25"/>
      <c r="L32" s="148">
        <v>0</v>
      </c>
      <c r="M32" s="47">
        <f t="shared" si="10"/>
        <v>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>
        <v>0</v>
      </c>
      <c r="AQ32" s="47">
        <f t="shared" si="11"/>
        <v>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4"/>
      <c r="CR32" s="25"/>
      <c r="CS32" s="25"/>
      <c r="CT32" s="24" t="e">
        <f t="shared" si="7"/>
        <v>#DIV/0!</v>
      </c>
      <c r="CU32" s="45" t="e">
        <f t="shared" si="8"/>
        <v>#DIV/0!</v>
      </c>
      <c r="CV32" s="25"/>
      <c r="CW32" s="24"/>
      <c r="CX32" s="25"/>
      <c r="CY32" s="25"/>
      <c r="CZ32" s="23">
        <f t="shared" si="2"/>
        <v>0</v>
      </c>
      <c r="DA32" s="43">
        <f t="shared" si="1"/>
        <v>0</v>
      </c>
    </row>
    <row r="33" spans="1:105" ht="15">
      <c r="A33" s="56" t="s">
        <v>96</v>
      </c>
      <c r="B33" s="26" t="s">
        <v>91</v>
      </c>
      <c r="C33" s="23"/>
      <c r="D33" s="24"/>
      <c r="E33" s="24"/>
      <c r="F33" s="147">
        <v>86</v>
      </c>
      <c r="G33" s="24"/>
      <c r="H33" s="45">
        <f t="shared" si="9"/>
        <v>86</v>
      </c>
      <c r="I33" s="25"/>
      <c r="J33" s="25"/>
      <c r="K33" s="25"/>
      <c r="L33" s="148">
        <v>0</v>
      </c>
      <c r="M33" s="47">
        <f t="shared" si="10"/>
        <v>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>
        <v>0</v>
      </c>
      <c r="AQ33" s="47">
        <f t="shared" si="11"/>
        <v>0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4"/>
      <c r="CR33" s="25"/>
      <c r="CS33" s="25"/>
      <c r="CT33" s="24" t="e">
        <f t="shared" si="7"/>
        <v>#DIV/0!</v>
      </c>
      <c r="CU33" s="45" t="e">
        <f t="shared" si="8"/>
        <v>#DIV/0!</v>
      </c>
      <c r="CV33" s="25"/>
      <c r="CW33" s="24"/>
      <c r="CX33" s="25"/>
      <c r="CY33" s="25"/>
      <c r="CZ33" s="23">
        <f t="shared" si="2"/>
        <v>0</v>
      </c>
      <c r="DA33" s="43">
        <v>0</v>
      </c>
    </row>
    <row r="34" spans="1:105" ht="15">
      <c r="A34" s="56" t="s">
        <v>97</v>
      </c>
      <c r="B34" s="26" t="s">
        <v>61</v>
      </c>
      <c r="C34" s="23"/>
      <c r="D34" s="24"/>
      <c r="E34" s="24"/>
      <c r="F34" s="147">
        <v>390</v>
      </c>
      <c r="G34" s="24"/>
      <c r="H34" s="45">
        <f t="shared" si="9"/>
        <v>390</v>
      </c>
      <c r="I34" s="25"/>
      <c r="J34" s="25"/>
      <c r="K34" s="25"/>
      <c r="L34" s="148">
        <v>0</v>
      </c>
      <c r="M34" s="47">
        <f t="shared" si="10"/>
        <v>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>
        <v>0</v>
      </c>
      <c r="AQ34" s="47">
        <f t="shared" si="11"/>
        <v>0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4"/>
      <c r="CR34" s="25"/>
      <c r="CS34" s="25"/>
      <c r="CT34" s="24" t="e">
        <f t="shared" si="7"/>
        <v>#DIV/0!</v>
      </c>
      <c r="CU34" s="45" t="e">
        <f t="shared" si="8"/>
        <v>#DIV/0!</v>
      </c>
      <c r="CV34" s="25"/>
      <c r="CW34" s="24"/>
      <c r="CX34" s="25"/>
      <c r="CY34" s="25"/>
      <c r="CZ34" s="23">
        <f t="shared" si="2"/>
        <v>0</v>
      </c>
      <c r="DA34" s="43">
        <f t="shared" si="1"/>
        <v>0</v>
      </c>
    </row>
    <row r="35" spans="1:105" ht="30">
      <c r="A35" s="56" t="s">
        <v>98</v>
      </c>
      <c r="B35" s="26" t="s">
        <v>62</v>
      </c>
      <c r="C35" s="23"/>
      <c r="D35" s="24"/>
      <c r="E35" s="24"/>
      <c r="F35" s="147">
        <v>1691.48</v>
      </c>
      <c r="G35" s="24"/>
      <c r="H35" s="45">
        <f t="shared" si="9"/>
        <v>1691.48</v>
      </c>
      <c r="I35" s="25"/>
      <c r="J35" s="25"/>
      <c r="K35" s="25"/>
      <c r="L35" s="148">
        <v>0</v>
      </c>
      <c r="M35" s="47">
        <f t="shared" si="10"/>
        <v>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>
        <v>0</v>
      </c>
      <c r="AQ35" s="47">
        <f t="shared" si="11"/>
        <v>0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4"/>
      <c r="CR35" s="25"/>
      <c r="CS35" s="25"/>
      <c r="CT35" s="24" t="e">
        <f t="shared" si="7"/>
        <v>#DIV/0!</v>
      </c>
      <c r="CU35" s="45" t="e">
        <f t="shared" si="8"/>
        <v>#DIV/0!</v>
      </c>
      <c r="CV35" s="25"/>
      <c r="CW35" s="24"/>
      <c r="CX35" s="25"/>
      <c r="CY35" s="25"/>
      <c r="CZ35" s="23">
        <f t="shared" si="2"/>
        <v>0</v>
      </c>
      <c r="DA35" s="43">
        <f t="shared" si="1"/>
        <v>0</v>
      </c>
    </row>
    <row r="36" spans="1:105" ht="15">
      <c r="A36" s="56" t="s">
        <v>99</v>
      </c>
      <c r="B36" s="26" t="s">
        <v>92</v>
      </c>
      <c r="C36" s="23"/>
      <c r="D36" s="24"/>
      <c r="E36" s="24"/>
      <c r="F36" s="147">
        <v>99.9</v>
      </c>
      <c r="G36" s="24"/>
      <c r="H36" s="45">
        <f t="shared" si="9"/>
        <v>99.9</v>
      </c>
      <c r="I36" s="25"/>
      <c r="J36" s="25">
        <v>0</v>
      </c>
      <c r="K36" s="25"/>
      <c r="L36" s="148">
        <v>0</v>
      </c>
      <c r="M36" s="47">
        <f t="shared" si="10"/>
        <v>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>
        <v>0</v>
      </c>
      <c r="AQ36" s="47">
        <f t="shared" si="11"/>
        <v>0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4"/>
      <c r="CR36" s="25"/>
      <c r="CS36" s="25"/>
      <c r="CT36" s="24" t="e">
        <f t="shared" si="7"/>
        <v>#DIV/0!</v>
      </c>
      <c r="CU36" s="45" t="e">
        <f t="shared" si="8"/>
        <v>#DIV/0!</v>
      </c>
      <c r="CV36" s="25"/>
      <c r="CW36" s="24"/>
      <c r="CX36" s="25"/>
      <c r="CY36" s="25"/>
      <c r="CZ36" s="23">
        <f t="shared" si="2"/>
        <v>0</v>
      </c>
      <c r="DA36" s="43">
        <f t="shared" si="1"/>
        <v>0</v>
      </c>
    </row>
    <row r="37" spans="1:105" ht="45">
      <c r="A37" s="56" t="s">
        <v>100</v>
      </c>
      <c r="B37" s="26" t="s">
        <v>93</v>
      </c>
      <c r="C37" s="23"/>
      <c r="D37" s="24"/>
      <c r="E37" s="24"/>
      <c r="F37" s="147">
        <v>240</v>
      </c>
      <c r="G37" s="24"/>
      <c r="H37" s="45">
        <f t="shared" si="9"/>
        <v>240</v>
      </c>
      <c r="I37" s="25"/>
      <c r="J37" s="25"/>
      <c r="K37" s="25"/>
      <c r="L37" s="148">
        <v>0</v>
      </c>
      <c r="M37" s="47">
        <f t="shared" si="10"/>
        <v>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>
        <v>0</v>
      </c>
      <c r="AQ37" s="47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4"/>
      <c r="CR37" s="25"/>
      <c r="CS37" s="25"/>
      <c r="CT37" s="24" t="e">
        <f t="shared" si="7"/>
        <v>#DIV/0!</v>
      </c>
      <c r="CU37" s="45" t="e">
        <f t="shared" si="8"/>
        <v>#DIV/0!</v>
      </c>
      <c r="CV37" s="25"/>
      <c r="CW37" s="24"/>
      <c r="CX37" s="25"/>
      <c r="CY37" s="25"/>
      <c r="CZ37" s="23">
        <f t="shared" si="2"/>
        <v>0</v>
      </c>
      <c r="DA37" s="43">
        <f t="shared" si="1"/>
        <v>0</v>
      </c>
    </row>
    <row r="38" spans="1:105" ht="30">
      <c r="A38" s="56" t="s">
        <v>101</v>
      </c>
      <c r="B38" s="26" t="s">
        <v>94</v>
      </c>
      <c r="C38" s="23"/>
      <c r="D38" s="24"/>
      <c r="E38" s="24"/>
      <c r="F38" s="147">
        <v>60</v>
      </c>
      <c r="G38" s="24"/>
      <c r="H38" s="45">
        <f t="shared" si="9"/>
        <v>60</v>
      </c>
      <c r="I38" s="25"/>
      <c r="J38" s="25"/>
      <c r="K38" s="25"/>
      <c r="L38" s="148">
        <v>0</v>
      </c>
      <c r="M38" s="47">
        <f t="shared" si="10"/>
        <v>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>
        <v>0</v>
      </c>
      <c r="AQ38" s="47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4"/>
      <c r="CR38" s="25"/>
      <c r="CS38" s="25"/>
      <c r="CT38" s="24" t="e">
        <f t="shared" si="7"/>
        <v>#DIV/0!</v>
      </c>
      <c r="CU38" s="45" t="e">
        <f t="shared" si="8"/>
        <v>#DIV/0!</v>
      </c>
      <c r="CV38" s="25"/>
      <c r="CW38" s="24"/>
      <c r="CX38" s="25"/>
      <c r="CY38" s="25"/>
      <c r="CZ38" s="23">
        <f t="shared" si="2"/>
        <v>0</v>
      </c>
      <c r="DA38" s="43">
        <f t="shared" si="1"/>
        <v>0</v>
      </c>
    </row>
    <row r="39" spans="1:105" ht="15">
      <c r="A39" s="56" t="s">
        <v>174</v>
      </c>
      <c r="B39" s="146" t="s">
        <v>173</v>
      </c>
      <c r="C39" s="23"/>
      <c r="D39" s="24"/>
      <c r="E39" s="24"/>
      <c r="F39" s="149">
        <v>55</v>
      </c>
      <c r="G39" s="24"/>
      <c r="H39" s="45">
        <f t="shared" si="9"/>
        <v>55</v>
      </c>
      <c r="I39" s="25"/>
      <c r="J39" s="25"/>
      <c r="K39" s="25"/>
      <c r="L39" s="148">
        <v>0</v>
      </c>
      <c r="M39" s="47">
        <f t="shared" si="10"/>
        <v>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>
        <v>0</v>
      </c>
      <c r="AQ39" s="47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4"/>
      <c r="CR39" s="25"/>
      <c r="CS39" s="25"/>
      <c r="CT39" s="24"/>
      <c r="CU39" s="45"/>
      <c r="CV39" s="25"/>
      <c r="CW39" s="24"/>
      <c r="CX39" s="25"/>
      <c r="CY39" s="25"/>
      <c r="CZ39" s="23">
        <f t="shared" si="2"/>
        <v>0</v>
      </c>
      <c r="DA39" s="43"/>
    </row>
    <row r="40" spans="1:105" ht="30">
      <c r="A40" s="56" t="s">
        <v>175</v>
      </c>
      <c r="B40" s="146" t="s">
        <v>176</v>
      </c>
      <c r="C40" s="23"/>
      <c r="D40" s="24"/>
      <c r="E40" s="24"/>
      <c r="F40" s="149">
        <v>19.6</v>
      </c>
      <c r="G40" s="24"/>
      <c r="H40" s="45">
        <f t="shared" si="9"/>
        <v>19.6</v>
      </c>
      <c r="I40" s="25"/>
      <c r="J40" s="25"/>
      <c r="K40" s="25"/>
      <c r="L40" s="148">
        <v>0</v>
      </c>
      <c r="M40" s="47">
        <f t="shared" si="10"/>
        <v>0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>
        <v>0</v>
      </c>
      <c r="AQ40" s="47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4"/>
      <c r="CR40" s="25"/>
      <c r="CS40" s="25"/>
      <c r="CT40" s="24"/>
      <c r="CU40" s="45"/>
      <c r="CV40" s="25"/>
      <c r="CW40" s="24"/>
      <c r="CX40" s="25"/>
      <c r="CY40" s="25"/>
      <c r="CZ40" s="23">
        <f t="shared" si="2"/>
        <v>0</v>
      </c>
      <c r="DA40" s="43"/>
    </row>
    <row r="41" spans="1:105" ht="15">
      <c r="A41" s="56" t="s">
        <v>217</v>
      </c>
      <c r="B41" s="146" t="s">
        <v>218</v>
      </c>
      <c r="C41" s="23"/>
      <c r="D41" s="24"/>
      <c r="E41" s="24">
        <v>600</v>
      </c>
      <c r="F41" s="149"/>
      <c r="G41" s="24"/>
      <c r="H41" s="45">
        <f>F41+E41+D41</f>
        <v>600</v>
      </c>
      <c r="I41" s="25"/>
      <c r="J41" s="25"/>
      <c r="K41" s="25">
        <v>600</v>
      </c>
      <c r="L41" s="148"/>
      <c r="M41" s="47">
        <f t="shared" si="10"/>
        <v>600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47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4"/>
      <c r="CR41" s="25"/>
      <c r="CS41" s="25"/>
      <c r="CT41" s="24"/>
      <c r="CU41" s="45"/>
      <c r="CV41" s="25"/>
      <c r="CW41" s="24"/>
      <c r="CX41" s="25"/>
      <c r="CY41" s="25"/>
      <c r="CZ41" s="23"/>
      <c r="DA41" s="43"/>
    </row>
    <row r="42" spans="1:165" s="18" customFormat="1" ht="71.25">
      <c r="A42" s="75" t="s">
        <v>7</v>
      </c>
      <c r="B42" s="118" t="s">
        <v>202</v>
      </c>
      <c r="C42" s="77" t="e">
        <f>#REF!+#REF!+#REF!+C50+#REF!</f>
        <v>#REF!</v>
      </c>
      <c r="D42" s="77">
        <f>+D43+D49</f>
        <v>0</v>
      </c>
      <c r="E42" s="77">
        <f>SUM(E43:E49)</f>
        <v>0</v>
      </c>
      <c r="F42" s="125">
        <f>SUM(F43:F49)</f>
        <v>666.54</v>
      </c>
      <c r="G42" s="3" t="e">
        <f>#REF!+G43+G49</f>
        <v>#REF!</v>
      </c>
      <c r="H42" s="44">
        <f>SUM(H43:H49)</f>
        <v>666.54</v>
      </c>
      <c r="I42" s="3" t="e">
        <f>#REF!+I43+I49</f>
        <v>#REF!</v>
      </c>
      <c r="J42" s="77"/>
      <c r="K42" s="77"/>
      <c r="L42" s="77">
        <f>SUM(L43:L49)</f>
        <v>0</v>
      </c>
      <c r="M42" s="44">
        <v>0</v>
      </c>
      <c r="N42" s="3" t="e">
        <f>#REF!+N43+N49</f>
        <v>#REF!</v>
      </c>
      <c r="O42" s="3" t="e">
        <f>#REF!+O43+O49</f>
        <v>#REF!</v>
      </c>
      <c r="P42" s="3" t="e">
        <f>#REF!+P43+P49</f>
        <v>#REF!</v>
      </c>
      <c r="Q42" s="3" t="e">
        <f>#REF!+Q43+Q49</f>
        <v>#REF!</v>
      </c>
      <c r="R42" s="3" t="e">
        <f>#REF!+R43+R49</f>
        <v>#REF!</v>
      </c>
      <c r="S42" s="3" t="e">
        <f>#REF!+S43+S49</f>
        <v>#REF!</v>
      </c>
      <c r="T42" s="3" t="e">
        <f>#REF!+T43+T49</f>
        <v>#REF!</v>
      </c>
      <c r="U42" s="3" t="e">
        <f>#REF!+U43+U49</f>
        <v>#REF!</v>
      </c>
      <c r="V42" s="3" t="e">
        <f>#REF!+V43+V49</f>
        <v>#REF!</v>
      </c>
      <c r="W42" s="3" t="e">
        <f>#REF!+W43+W49</f>
        <v>#REF!</v>
      </c>
      <c r="X42" s="3" t="e">
        <f>#REF!+X43+X49</f>
        <v>#REF!</v>
      </c>
      <c r="Y42" s="3" t="e">
        <f>#REF!+Y43+Y49</f>
        <v>#REF!</v>
      </c>
      <c r="Z42" s="3" t="e">
        <f>#REF!+Z43+Z49</f>
        <v>#REF!</v>
      </c>
      <c r="AA42" s="3" t="e">
        <f>#REF!+AA43+AA49</f>
        <v>#REF!</v>
      </c>
      <c r="AB42" s="3" t="e">
        <f>#REF!+AB43+AB49</f>
        <v>#REF!</v>
      </c>
      <c r="AC42" s="3" t="e">
        <f>#REF!+AC43+AC49</f>
        <v>#REF!</v>
      </c>
      <c r="AD42" s="3" t="e">
        <f>#REF!+AD43+AD49</f>
        <v>#REF!</v>
      </c>
      <c r="AE42" s="3" t="e">
        <f>#REF!+AE43+AE49</f>
        <v>#REF!</v>
      </c>
      <c r="AF42" s="3" t="e">
        <f>#REF!+AF43+AF49</f>
        <v>#REF!</v>
      </c>
      <c r="AG42" s="3" t="e">
        <f>#REF!+AG43+AG49</f>
        <v>#REF!</v>
      </c>
      <c r="AH42" s="3" t="e">
        <f>#REF!+AH43+AH49</f>
        <v>#REF!</v>
      </c>
      <c r="AI42" s="3" t="e">
        <f>#REF!+AI43+AI49</f>
        <v>#REF!</v>
      </c>
      <c r="AJ42" s="3" t="e">
        <f>#REF!+AJ43+AJ49</f>
        <v>#REF!</v>
      </c>
      <c r="AK42" s="3" t="e">
        <f>#REF!+AK43+AK49</f>
        <v>#REF!</v>
      </c>
      <c r="AL42" s="3" t="e">
        <f>#REF!+AL43+AL49</f>
        <v>#REF!</v>
      </c>
      <c r="AM42" s="77"/>
      <c r="AN42" s="77"/>
      <c r="AO42" s="77" t="e">
        <f>#REF!+AO43+AO49</f>
        <v>#REF!</v>
      </c>
      <c r="AP42" s="77">
        <v>0</v>
      </c>
      <c r="AQ42" s="44">
        <v>0</v>
      </c>
      <c r="AR42" s="3" t="e">
        <f>#REF!+AR43+AR49</f>
        <v>#REF!</v>
      </c>
      <c r="AS42" s="3" t="e">
        <f>#REF!+AS43+AS49</f>
        <v>#REF!</v>
      </c>
      <c r="AT42" s="3" t="e">
        <f>#REF!+AT43+AT49</f>
        <v>#REF!</v>
      </c>
      <c r="AU42" s="3" t="e">
        <f>#REF!+AU43+AU49</f>
        <v>#REF!</v>
      </c>
      <c r="AV42" s="3" t="e">
        <f>#REF!+AV43+AV49</f>
        <v>#REF!</v>
      </c>
      <c r="AW42" s="3" t="e">
        <f>#REF!+AW43+AW49</f>
        <v>#REF!</v>
      </c>
      <c r="AX42" s="3" t="e">
        <f>#REF!+AX43+AX49</f>
        <v>#REF!</v>
      </c>
      <c r="AY42" s="3" t="e">
        <f>#REF!+AY43+AY49</f>
        <v>#REF!</v>
      </c>
      <c r="AZ42" s="3" t="e">
        <f>#REF!+AZ43+AZ49</f>
        <v>#REF!</v>
      </c>
      <c r="BA42" s="3" t="e">
        <f>#REF!+BA43+BA49</f>
        <v>#REF!</v>
      </c>
      <c r="BB42" s="3" t="e">
        <f>#REF!+BB43+BB49</f>
        <v>#REF!</v>
      </c>
      <c r="BC42" s="3" t="e">
        <f>#REF!+BC43+BC49</f>
        <v>#REF!</v>
      </c>
      <c r="BD42" s="3" t="e">
        <f>#REF!+BD43+BD49</f>
        <v>#REF!</v>
      </c>
      <c r="BE42" s="3" t="e">
        <f>#REF!+BE43+BE49</f>
        <v>#REF!</v>
      </c>
      <c r="BF42" s="3" t="e">
        <f>#REF!+BF43+BF49</f>
        <v>#REF!</v>
      </c>
      <c r="BG42" s="3" t="e">
        <f>#REF!+BG43+BG49</f>
        <v>#REF!</v>
      </c>
      <c r="BH42" s="3" t="e">
        <f>#REF!+BH43+BH49</f>
        <v>#REF!</v>
      </c>
      <c r="BI42" s="3" t="e">
        <f>#REF!+BI43+BI49</f>
        <v>#REF!</v>
      </c>
      <c r="BJ42" s="3" t="e">
        <f>#REF!+BJ43+BJ49</f>
        <v>#REF!</v>
      </c>
      <c r="BK42" s="3" t="e">
        <f>#REF!+BK43+BK49</f>
        <v>#REF!</v>
      </c>
      <c r="BL42" s="3" t="e">
        <f>#REF!+BL43+BL49</f>
        <v>#REF!</v>
      </c>
      <c r="BM42" s="3" t="e">
        <f>#REF!+BM43+BM49</f>
        <v>#REF!</v>
      </c>
      <c r="BN42" s="3" t="e">
        <f>#REF!+BN43+BN49</f>
        <v>#REF!</v>
      </c>
      <c r="BO42" s="3" t="e">
        <f>#REF!+BO43+BO49</f>
        <v>#REF!</v>
      </c>
      <c r="BP42" s="3" t="e">
        <f>#REF!+BP43+BP49</f>
        <v>#REF!</v>
      </c>
      <c r="BQ42" s="3" t="e">
        <f>#REF!+BQ43+BQ49</f>
        <v>#REF!</v>
      </c>
      <c r="BR42" s="3" t="e">
        <f>#REF!+BR43+BR49</f>
        <v>#REF!</v>
      </c>
      <c r="BS42" s="3" t="e">
        <f>#REF!+BS43+BS49</f>
        <v>#REF!</v>
      </c>
      <c r="BT42" s="3" t="e">
        <f>#REF!+BT43+BT49</f>
        <v>#REF!</v>
      </c>
      <c r="BU42" s="3" t="e">
        <f>#REF!+BU43+BU49</f>
        <v>#REF!</v>
      </c>
      <c r="BV42" s="3" t="e">
        <f>#REF!+BV43+BV49</f>
        <v>#REF!</v>
      </c>
      <c r="BW42" s="3" t="e">
        <f>#REF!+BW43+BW49</f>
        <v>#REF!</v>
      </c>
      <c r="BX42" s="3" t="e">
        <f>#REF!+BX43+BX49</f>
        <v>#REF!</v>
      </c>
      <c r="BY42" s="3" t="e">
        <f>#REF!+BY43+BY49</f>
        <v>#REF!</v>
      </c>
      <c r="BZ42" s="3" t="e">
        <f>#REF!+BZ43+BZ49</f>
        <v>#REF!</v>
      </c>
      <c r="CA42" s="3" t="e">
        <f>#REF!+CA43+CA49</f>
        <v>#REF!</v>
      </c>
      <c r="CB42" s="3" t="e">
        <f>#REF!+CB43+CB49</f>
        <v>#REF!</v>
      </c>
      <c r="CC42" s="3" t="e">
        <f>#REF!+CC43+CC49</f>
        <v>#REF!</v>
      </c>
      <c r="CD42" s="3" t="e">
        <f>#REF!+CD43+CD49</f>
        <v>#REF!</v>
      </c>
      <c r="CE42" s="3" t="e">
        <f>#REF!+CE43+CE49</f>
        <v>#REF!</v>
      </c>
      <c r="CF42" s="3" t="e">
        <f>#REF!+CF43+CF49</f>
        <v>#REF!</v>
      </c>
      <c r="CG42" s="3" t="e">
        <f>#REF!+CG43+CG49</f>
        <v>#REF!</v>
      </c>
      <c r="CH42" s="3" t="e">
        <f>#REF!+CH43+CH49</f>
        <v>#REF!</v>
      </c>
      <c r="CI42" s="3" t="e">
        <f>#REF!+CI43+CI49</f>
        <v>#REF!</v>
      </c>
      <c r="CJ42" s="3" t="e">
        <f>#REF!+CJ43+CJ49</f>
        <v>#REF!</v>
      </c>
      <c r="CK42" s="3" t="e">
        <f>#REF!+CK43+CK49</f>
        <v>#REF!</v>
      </c>
      <c r="CL42" s="3" t="e">
        <f>#REF!+CL43+CL49</f>
        <v>#REF!</v>
      </c>
      <c r="CM42" s="3" t="e">
        <f>#REF!+CM43+CM49</f>
        <v>#REF!</v>
      </c>
      <c r="CN42" s="3" t="e">
        <f>#REF!+CN43+CN49</f>
        <v>#REF!</v>
      </c>
      <c r="CO42" s="3" t="e">
        <f>#REF!+CO43+CO49</f>
        <v>#REF!</v>
      </c>
      <c r="CP42" s="3" t="e">
        <f>#REF!+CP43+CP49</f>
        <v>#REF!</v>
      </c>
      <c r="CQ42" s="77"/>
      <c r="CR42" s="77"/>
      <c r="CS42" s="77" t="e">
        <f>#REF!+CS43+CS49</f>
        <v>#REF!</v>
      </c>
      <c r="CT42" s="77">
        <v>0</v>
      </c>
      <c r="CU42" s="44">
        <v>0</v>
      </c>
      <c r="CV42" s="3" t="e">
        <f>#REF!+CV43+CV49</f>
        <v>#REF!</v>
      </c>
      <c r="CW42" s="77"/>
      <c r="CX42" s="77"/>
      <c r="CY42" s="77" t="e">
        <f>#REF!+CY43+CY49</f>
        <v>#REF!</v>
      </c>
      <c r="CZ42" s="77">
        <v>0</v>
      </c>
      <c r="DA42" s="43">
        <f t="shared" si="1"/>
        <v>0</v>
      </c>
      <c r="DB42" s="162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</row>
    <row r="43" spans="1:165" s="18" customFormat="1" ht="31.5" customHeight="1">
      <c r="A43" s="120" t="s">
        <v>118</v>
      </c>
      <c r="B43" s="119" t="s">
        <v>63</v>
      </c>
      <c r="C43" s="117"/>
      <c r="D43" s="33"/>
      <c r="E43" s="121"/>
      <c r="F43" s="150">
        <v>120</v>
      </c>
      <c r="G43" s="123"/>
      <c r="H43" s="49">
        <f aca="true" t="shared" si="12" ref="H43:H49">D43+E43+F43</f>
        <v>120</v>
      </c>
      <c r="I43" s="34"/>
      <c r="J43" s="34"/>
      <c r="K43" s="34"/>
      <c r="L43" s="151">
        <v>0</v>
      </c>
      <c r="M43" s="50">
        <f aca="true" t="shared" si="13" ref="M43:M48">SUM(I43:L43)</f>
        <v>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>
        <v>0</v>
      </c>
      <c r="AQ43" s="49">
        <f aca="true" t="shared" si="14" ref="AQ43:AQ48">AP43</f>
        <v>0</v>
      </c>
      <c r="AR43" s="33"/>
      <c r="AS43" s="33"/>
      <c r="AT43" s="33"/>
      <c r="AU43" s="33"/>
      <c r="AV43" s="33"/>
      <c r="AW43" s="33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6"/>
      <c r="CO43" s="38"/>
      <c r="CP43" s="33"/>
      <c r="CQ43" s="33"/>
      <c r="CR43" s="33"/>
      <c r="CS43" s="33"/>
      <c r="CT43" s="33">
        <v>0</v>
      </c>
      <c r="CU43" s="49">
        <v>0</v>
      </c>
      <c r="CV43" s="37"/>
      <c r="CW43" s="33"/>
      <c r="CX43" s="37"/>
      <c r="CY43" s="38"/>
      <c r="CZ43" s="23">
        <f t="shared" si="2"/>
        <v>0</v>
      </c>
      <c r="DA43" s="43">
        <f t="shared" si="1"/>
        <v>0</v>
      </c>
      <c r="DB43" s="162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</row>
    <row r="44" spans="1:165" s="18" customFormat="1" ht="31.5" customHeight="1">
      <c r="A44" s="120" t="s">
        <v>119</v>
      </c>
      <c r="B44" s="119" t="s">
        <v>50</v>
      </c>
      <c r="C44" s="117"/>
      <c r="D44" s="33"/>
      <c r="E44" s="121"/>
      <c r="F44" s="150">
        <v>50</v>
      </c>
      <c r="G44" s="123"/>
      <c r="H44" s="49">
        <f t="shared" si="12"/>
        <v>50</v>
      </c>
      <c r="I44" s="34"/>
      <c r="J44" s="34"/>
      <c r="K44" s="34"/>
      <c r="L44" s="151">
        <v>0</v>
      </c>
      <c r="M44" s="50">
        <f t="shared" si="13"/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>
        <v>0</v>
      </c>
      <c r="AQ44" s="49">
        <f t="shared" si="14"/>
        <v>0</v>
      </c>
      <c r="AR44" s="33"/>
      <c r="AS44" s="33"/>
      <c r="AT44" s="33"/>
      <c r="AU44" s="33"/>
      <c r="AV44" s="33"/>
      <c r="AW44" s="33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6"/>
      <c r="CO44" s="116"/>
      <c r="CP44" s="33"/>
      <c r="CQ44" s="33"/>
      <c r="CR44" s="33"/>
      <c r="CS44" s="33"/>
      <c r="CT44" s="33">
        <v>0</v>
      </c>
      <c r="CU44" s="49">
        <v>0</v>
      </c>
      <c r="CV44" s="37"/>
      <c r="CW44" s="33"/>
      <c r="CX44" s="37"/>
      <c r="CY44" s="116"/>
      <c r="CZ44" s="23">
        <f t="shared" si="2"/>
        <v>0</v>
      </c>
      <c r="DA44" s="43">
        <f t="shared" si="1"/>
        <v>0</v>
      </c>
      <c r="DB44" s="162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</row>
    <row r="45" spans="1:165" s="18" customFormat="1" ht="31.5" customHeight="1">
      <c r="A45" s="120" t="s">
        <v>120</v>
      </c>
      <c r="B45" s="119" t="s">
        <v>113</v>
      </c>
      <c r="C45" s="117"/>
      <c r="D45" s="33"/>
      <c r="E45" s="121"/>
      <c r="F45" s="150">
        <v>145</v>
      </c>
      <c r="G45" s="123"/>
      <c r="H45" s="49">
        <f t="shared" si="12"/>
        <v>145</v>
      </c>
      <c r="I45" s="34"/>
      <c r="J45" s="34"/>
      <c r="K45" s="34"/>
      <c r="L45" s="151">
        <v>0</v>
      </c>
      <c r="M45" s="50">
        <f t="shared" si="13"/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0</v>
      </c>
      <c r="AQ45" s="49">
        <f t="shared" si="14"/>
        <v>0</v>
      </c>
      <c r="AR45" s="33"/>
      <c r="AS45" s="33"/>
      <c r="AT45" s="33"/>
      <c r="AU45" s="33"/>
      <c r="AV45" s="33"/>
      <c r="AW45" s="33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6"/>
      <c r="CO45" s="116"/>
      <c r="CP45" s="33"/>
      <c r="CQ45" s="33"/>
      <c r="CR45" s="33"/>
      <c r="CS45" s="33"/>
      <c r="CT45" s="33">
        <v>0</v>
      </c>
      <c r="CU45" s="49">
        <v>0</v>
      </c>
      <c r="CV45" s="37"/>
      <c r="CW45" s="33"/>
      <c r="CX45" s="37"/>
      <c r="CY45" s="116"/>
      <c r="CZ45" s="23">
        <f t="shared" si="2"/>
        <v>0</v>
      </c>
      <c r="DA45" s="43">
        <f t="shared" si="1"/>
        <v>0</v>
      </c>
      <c r="DB45" s="162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</row>
    <row r="46" spans="1:165" s="18" customFormat="1" ht="31.5" customHeight="1">
      <c r="A46" s="120" t="s">
        <v>121</v>
      </c>
      <c r="B46" s="119" t="s">
        <v>114</v>
      </c>
      <c r="C46" s="117"/>
      <c r="D46" s="33"/>
      <c r="E46" s="121"/>
      <c r="F46" s="150">
        <v>90</v>
      </c>
      <c r="G46" s="123"/>
      <c r="H46" s="49">
        <f t="shared" si="12"/>
        <v>90</v>
      </c>
      <c r="I46" s="34"/>
      <c r="J46" s="34"/>
      <c r="K46" s="34"/>
      <c r="L46" s="151">
        <v>0</v>
      </c>
      <c r="M46" s="50">
        <f t="shared" si="13"/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>
        <v>0</v>
      </c>
      <c r="AQ46" s="49">
        <f t="shared" si="14"/>
        <v>0</v>
      </c>
      <c r="AR46" s="33"/>
      <c r="AS46" s="33"/>
      <c r="AT46" s="33"/>
      <c r="AU46" s="33"/>
      <c r="AV46" s="33"/>
      <c r="AW46" s="33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6"/>
      <c r="CO46" s="116"/>
      <c r="CP46" s="33"/>
      <c r="CQ46" s="33"/>
      <c r="CR46" s="33"/>
      <c r="CS46" s="33"/>
      <c r="CT46" s="33">
        <v>0</v>
      </c>
      <c r="CU46" s="49">
        <v>0</v>
      </c>
      <c r="CV46" s="37"/>
      <c r="CW46" s="33"/>
      <c r="CX46" s="37"/>
      <c r="CY46" s="116"/>
      <c r="CZ46" s="23">
        <f t="shared" si="2"/>
        <v>0</v>
      </c>
      <c r="DA46" s="43">
        <f t="shared" si="1"/>
        <v>0</v>
      </c>
      <c r="DB46" s="162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</row>
    <row r="47" spans="1:165" s="18" customFormat="1" ht="31.5" customHeight="1">
      <c r="A47" s="120" t="s">
        <v>122</v>
      </c>
      <c r="B47" s="119" t="s">
        <v>115</v>
      </c>
      <c r="C47" s="117"/>
      <c r="D47" s="33"/>
      <c r="E47" s="121"/>
      <c r="F47" s="150">
        <v>25</v>
      </c>
      <c r="G47" s="123"/>
      <c r="H47" s="49">
        <f t="shared" si="12"/>
        <v>25</v>
      </c>
      <c r="I47" s="34"/>
      <c r="J47" s="34"/>
      <c r="K47" s="34"/>
      <c r="L47" s="151">
        <v>0</v>
      </c>
      <c r="M47" s="50">
        <f t="shared" si="13"/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>
        <v>0</v>
      </c>
      <c r="AQ47" s="49">
        <f t="shared" si="14"/>
        <v>0</v>
      </c>
      <c r="AR47" s="33"/>
      <c r="AS47" s="33"/>
      <c r="AT47" s="33"/>
      <c r="AU47" s="33"/>
      <c r="AV47" s="33"/>
      <c r="AW47" s="33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6"/>
      <c r="CO47" s="116"/>
      <c r="CP47" s="33"/>
      <c r="CQ47" s="33"/>
      <c r="CR47" s="33"/>
      <c r="CS47" s="33"/>
      <c r="CT47" s="33">
        <v>0</v>
      </c>
      <c r="CU47" s="49">
        <v>0</v>
      </c>
      <c r="CV47" s="37"/>
      <c r="CW47" s="33"/>
      <c r="CX47" s="37"/>
      <c r="CY47" s="116"/>
      <c r="CZ47" s="23">
        <f t="shared" si="2"/>
        <v>0</v>
      </c>
      <c r="DA47" s="43">
        <f t="shared" si="1"/>
        <v>0</v>
      </c>
      <c r="DB47" s="162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</row>
    <row r="48" spans="1:165" s="18" customFormat="1" ht="31.5" customHeight="1">
      <c r="A48" s="120" t="s">
        <v>123</v>
      </c>
      <c r="B48" s="119" t="s">
        <v>116</v>
      </c>
      <c r="C48" s="117"/>
      <c r="D48" s="33"/>
      <c r="E48" s="121"/>
      <c r="F48" s="150">
        <v>128.54</v>
      </c>
      <c r="G48" s="123"/>
      <c r="H48" s="49">
        <f t="shared" si="12"/>
        <v>128.54</v>
      </c>
      <c r="I48" s="34"/>
      <c r="J48" s="34"/>
      <c r="K48" s="34"/>
      <c r="L48" s="151">
        <v>0</v>
      </c>
      <c r="M48" s="50">
        <f t="shared" si="13"/>
        <v>0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>
        <v>0</v>
      </c>
      <c r="AQ48" s="49">
        <f t="shared" si="14"/>
        <v>0</v>
      </c>
      <c r="AR48" s="33"/>
      <c r="AS48" s="33"/>
      <c r="AT48" s="33"/>
      <c r="AU48" s="33"/>
      <c r="AV48" s="33"/>
      <c r="AW48" s="33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6"/>
      <c r="CO48" s="116"/>
      <c r="CP48" s="33"/>
      <c r="CQ48" s="33"/>
      <c r="CR48" s="33"/>
      <c r="CS48" s="33"/>
      <c r="CT48" s="33">
        <v>0</v>
      </c>
      <c r="CU48" s="49">
        <v>0</v>
      </c>
      <c r="CV48" s="37"/>
      <c r="CW48" s="33"/>
      <c r="CX48" s="37"/>
      <c r="CY48" s="116"/>
      <c r="CZ48" s="23">
        <f t="shared" si="2"/>
        <v>0</v>
      </c>
      <c r="DA48" s="43">
        <f t="shared" si="1"/>
        <v>0</v>
      </c>
      <c r="DB48" s="162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</row>
    <row r="49" spans="1:165" s="18" customFormat="1" ht="30.75" customHeight="1">
      <c r="A49" s="120" t="s">
        <v>124</v>
      </c>
      <c r="B49" s="119" t="s">
        <v>117</v>
      </c>
      <c r="C49" s="117"/>
      <c r="D49" s="40"/>
      <c r="E49" s="122"/>
      <c r="F49" s="150">
        <v>108</v>
      </c>
      <c r="G49" s="124"/>
      <c r="H49" s="49">
        <f t="shared" si="12"/>
        <v>108</v>
      </c>
      <c r="I49" s="34"/>
      <c r="J49" s="41"/>
      <c r="K49" s="41"/>
      <c r="L49" s="151">
        <v>0</v>
      </c>
      <c r="M49" s="50">
        <f>L49+K49+J49+I49</f>
        <v>0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33"/>
      <c r="AG49" s="33"/>
      <c r="AH49" s="33"/>
      <c r="AI49" s="33"/>
      <c r="AJ49" s="33"/>
      <c r="AK49" s="33"/>
      <c r="AL49" s="40"/>
      <c r="AM49" s="40"/>
      <c r="AN49" s="40"/>
      <c r="AO49" s="40"/>
      <c r="AP49" s="33">
        <v>0</v>
      </c>
      <c r="AQ49" s="49">
        <f>AL49+AM49+AN49+AO49</f>
        <v>0</v>
      </c>
      <c r="AR49" s="33"/>
      <c r="AS49" s="33"/>
      <c r="AT49" s="33"/>
      <c r="AU49" s="33"/>
      <c r="AV49" s="33"/>
      <c r="AW49" s="33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6"/>
      <c r="CO49" s="38"/>
      <c r="CP49" s="33"/>
      <c r="CQ49" s="33"/>
      <c r="CR49" s="33"/>
      <c r="CS49" s="33"/>
      <c r="CT49" s="33">
        <v>0</v>
      </c>
      <c r="CU49" s="49">
        <v>0</v>
      </c>
      <c r="CV49" s="37"/>
      <c r="CW49" s="33"/>
      <c r="CX49" s="37"/>
      <c r="CY49" s="38"/>
      <c r="CZ49" s="23">
        <f t="shared" si="2"/>
        <v>0</v>
      </c>
      <c r="DA49" s="43">
        <f t="shared" si="1"/>
        <v>0</v>
      </c>
      <c r="DB49" s="162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</row>
    <row r="50" spans="1:165" s="18" customFormat="1" ht="70.5" customHeight="1">
      <c r="A50" s="91" t="s">
        <v>37</v>
      </c>
      <c r="B50" s="139" t="s">
        <v>204</v>
      </c>
      <c r="C50" s="77">
        <f aca="true" t="shared" si="15" ref="C50:K50">C51</f>
        <v>0</v>
      </c>
      <c r="D50" s="77">
        <f t="shared" si="15"/>
        <v>0</v>
      </c>
      <c r="E50" s="77">
        <f t="shared" si="15"/>
        <v>0</v>
      </c>
      <c r="F50" s="132">
        <f>SUM(F51:F56)</f>
        <v>3366</v>
      </c>
      <c r="G50" s="4">
        <f t="shared" si="15"/>
        <v>0</v>
      </c>
      <c r="H50" s="44">
        <f>SUM(H51:H56)</f>
        <v>3366</v>
      </c>
      <c r="I50" s="4">
        <f t="shared" si="15"/>
        <v>0</v>
      </c>
      <c r="J50" s="77">
        <f t="shared" si="15"/>
        <v>0</v>
      </c>
      <c r="K50" s="77">
        <f t="shared" si="15"/>
        <v>0</v>
      </c>
      <c r="L50" s="138">
        <f>SUM(L51:L57)</f>
        <v>4119.5</v>
      </c>
      <c r="M50" s="137">
        <f aca="true" t="shared" si="16" ref="M50:M57">I50+J50+K50+L50</f>
        <v>4119.5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>
        <f>AL51</f>
        <v>0</v>
      </c>
      <c r="AM50" s="77">
        <f>AM51</f>
        <v>0</v>
      </c>
      <c r="AN50" s="77">
        <f>AN51</f>
        <v>0</v>
      </c>
      <c r="AO50" s="77"/>
      <c r="AP50" s="77">
        <f>SUM(AP51:AP56)</f>
        <v>496.31</v>
      </c>
      <c r="AQ50" s="44">
        <f>SUM(AQ51:AQ56)</f>
        <v>496.31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>
        <f>CP51</f>
        <v>0</v>
      </c>
      <c r="CQ50" s="77"/>
      <c r="CR50" s="77"/>
      <c r="CS50" s="77"/>
      <c r="CT50" s="77">
        <f>AP50/L50*100</f>
        <v>12.047821337540963</v>
      </c>
      <c r="CU50" s="44">
        <f>CT50</f>
        <v>12.047821337540963</v>
      </c>
      <c r="CV50" s="4">
        <f>CV51</f>
        <v>0</v>
      </c>
      <c r="CW50" s="77"/>
      <c r="CX50" s="77"/>
      <c r="CY50" s="77"/>
      <c r="CZ50" s="77">
        <f t="shared" si="2"/>
        <v>14.744800950683304</v>
      </c>
      <c r="DA50" s="43">
        <f t="shared" si="1"/>
        <v>14.744800950683304</v>
      </c>
      <c r="DB50" s="162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</row>
    <row r="51" spans="1:165" s="17" customFormat="1" ht="15">
      <c r="A51" s="129" t="s">
        <v>128</v>
      </c>
      <c r="B51" s="128" t="s">
        <v>125</v>
      </c>
      <c r="C51" s="126"/>
      <c r="D51" s="32"/>
      <c r="E51" s="130"/>
      <c r="F51" s="152">
        <v>1486.9</v>
      </c>
      <c r="G51" s="131"/>
      <c r="H51" s="45">
        <f aca="true" t="shared" si="17" ref="H51:H56">D51+C51+E51+G51+F51</f>
        <v>1486.9</v>
      </c>
      <c r="I51" s="31"/>
      <c r="J51" s="42"/>
      <c r="K51" s="134"/>
      <c r="L51" s="155">
        <v>1986.9</v>
      </c>
      <c r="M51" s="135">
        <f t="shared" si="16"/>
        <v>1986.9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3"/>
      <c r="AG51" s="23"/>
      <c r="AH51" s="23"/>
      <c r="AI51" s="23"/>
      <c r="AJ51" s="23"/>
      <c r="AK51" s="23"/>
      <c r="AL51" s="32"/>
      <c r="AM51" s="32"/>
      <c r="AN51" s="32"/>
      <c r="AO51" s="32"/>
      <c r="AP51" s="32">
        <v>496.31</v>
      </c>
      <c r="AQ51" s="52">
        <f aca="true" t="shared" si="18" ref="AQ51:AQ56">SUM(AL51:AP51)</f>
        <v>496.31</v>
      </c>
      <c r="AR51" s="23"/>
      <c r="AS51" s="23"/>
      <c r="AT51" s="23"/>
      <c r="AU51" s="23"/>
      <c r="AV51" s="23"/>
      <c r="AW51" s="23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8"/>
      <c r="CO51" s="30"/>
      <c r="CP51" s="23"/>
      <c r="CQ51" s="23"/>
      <c r="CR51" s="23"/>
      <c r="CS51" s="23"/>
      <c r="CT51" s="23">
        <f>AP51/L51*100</f>
        <v>24.979113191403695</v>
      </c>
      <c r="CU51" s="44">
        <f>CT51</f>
        <v>24.979113191403695</v>
      </c>
      <c r="CV51" s="29"/>
      <c r="CW51" s="23"/>
      <c r="CX51" s="29"/>
      <c r="CY51" s="30"/>
      <c r="CZ51" s="23">
        <f t="shared" si="2"/>
        <v>33.37884188580267</v>
      </c>
      <c r="DA51" s="43">
        <f t="shared" si="1"/>
        <v>33.37884188580267</v>
      </c>
      <c r="DB51" s="194" t="s">
        <v>181</v>
      </c>
      <c r="DC51" s="195">
        <v>225</v>
      </c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17" customFormat="1" ht="15">
      <c r="A52" s="129" t="s">
        <v>129</v>
      </c>
      <c r="B52" s="128" t="s">
        <v>126</v>
      </c>
      <c r="C52" s="126"/>
      <c r="D52" s="32"/>
      <c r="E52" s="130"/>
      <c r="F52" s="152">
        <v>1260.8</v>
      </c>
      <c r="G52" s="131"/>
      <c r="H52" s="45">
        <f t="shared" si="17"/>
        <v>1260.8</v>
      </c>
      <c r="I52" s="31"/>
      <c r="J52" s="42">
        <v>1236.5</v>
      </c>
      <c r="K52" s="134"/>
      <c r="L52" s="155">
        <v>1424.3</v>
      </c>
      <c r="M52" s="135">
        <f t="shared" si="16"/>
        <v>2660.8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23"/>
      <c r="AG52" s="23"/>
      <c r="AH52" s="23"/>
      <c r="AI52" s="23"/>
      <c r="AJ52" s="23"/>
      <c r="AK52" s="23"/>
      <c r="AL52" s="32"/>
      <c r="AM52" s="32"/>
      <c r="AN52" s="32"/>
      <c r="AO52" s="32"/>
      <c r="AP52" s="32">
        <v>0</v>
      </c>
      <c r="AQ52" s="52">
        <f t="shared" si="18"/>
        <v>0</v>
      </c>
      <c r="AR52" s="23"/>
      <c r="AS52" s="23"/>
      <c r="AT52" s="23"/>
      <c r="AU52" s="23"/>
      <c r="AV52" s="23"/>
      <c r="AW52" s="23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8"/>
      <c r="CO52" s="30"/>
      <c r="CP52" s="23"/>
      <c r="CQ52" s="23"/>
      <c r="CR52" s="23"/>
      <c r="CS52" s="23"/>
      <c r="CT52" s="23"/>
      <c r="CU52" s="44"/>
      <c r="CV52" s="29"/>
      <c r="CW52" s="23"/>
      <c r="CX52" s="29"/>
      <c r="CY52" s="30"/>
      <c r="CZ52" s="23">
        <f t="shared" si="2"/>
        <v>0</v>
      </c>
      <c r="DA52" s="43"/>
      <c r="DB52" s="194"/>
      <c r="DC52" s="195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17" customFormat="1" ht="15">
      <c r="A53" s="129" t="s">
        <v>130</v>
      </c>
      <c r="B53" s="128" t="s">
        <v>127</v>
      </c>
      <c r="C53" s="126"/>
      <c r="D53" s="32"/>
      <c r="E53" s="130"/>
      <c r="F53" s="152">
        <v>195.3</v>
      </c>
      <c r="G53" s="131"/>
      <c r="H53" s="45">
        <f t="shared" si="17"/>
        <v>195.3</v>
      </c>
      <c r="I53" s="31"/>
      <c r="J53" s="42"/>
      <c r="K53" s="134"/>
      <c r="L53" s="152">
        <v>0</v>
      </c>
      <c r="M53" s="135">
        <f t="shared" si="16"/>
        <v>0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23"/>
      <c r="AG53" s="23"/>
      <c r="AH53" s="23"/>
      <c r="AI53" s="23"/>
      <c r="AJ53" s="23"/>
      <c r="AK53" s="23"/>
      <c r="AL53" s="32"/>
      <c r="AM53" s="32"/>
      <c r="AN53" s="32"/>
      <c r="AO53" s="32"/>
      <c r="AP53" s="32">
        <v>0</v>
      </c>
      <c r="AQ53" s="52">
        <f t="shared" si="18"/>
        <v>0</v>
      </c>
      <c r="AR53" s="23"/>
      <c r="AS53" s="23"/>
      <c r="AT53" s="23"/>
      <c r="AU53" s="23"/>
      <c r="AV53" s="23"/>
      <c r="AW53" s="23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8"/>
      <c r="CO53" s="30"/>
      <c r="CP53" s="23"/>
      <c r="CQ53" s="23"/>
      <c r="CR53" s="23"/>
      <c r="CS53" s="23"/>
      <c r="CT53" s="23"/>
      <c r="CU53" s="44"/>
      <c r="CV53" s="29"/>
      <c r="CW53" s="23"/>
      <c r="CX53" s="29"/>
      <c r="CY53" s="30"/>
      <c r="CZ53" s="23"/>
      <c r="DA53" s="43"/>
      <c r="DB53" s="163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17" customFormat="1" ht="30">
      <c r="A54" s="129" t="s">
        <v>131</v>
      </c>
      <c r="B54" s="128" t="s">
        <v>219</v>
      </c>
      <c r="C54" s="126"/>
      <c r="D54" s="32"/>
      <c r="E54" s="130"/>
      <c r="F54" s="152">
        <v>170</v>
      </c>
      <c r="G54" s="131"/>
      <c r="H54" s="45">
        <f t="shared" si="17"/>
        <v>170</v>
      </c>
      <c r="I54" s="31"/>
      <c r="J54" s="42"/>
      <c r="K54" s="134"/>
      <c r="L54" s="152">
        <v>0</v>
      </c>
      <c r="M54" s="135">
        <f t="shared" si="16"/>
        <v>0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23"/>
      <c r="AG54" s="23"/>
      <c r="AH54" s="23"/>
      <c r="AI54" s="23"/>
      <c r="AJ54" s="23"/>
      <c r="AK54" s="23"/>
      <c r="AL54" s="32"/>
      <c r="AM54" s="32"/>
      <c r="AN54" s="32"/>
      <c r="AO54" s="32"/>
      <c r="AP54" s="32">
        <v>0</v>
      </c>
      <c r="AQ54" s="52">
        <f t="shared" si="18"/>
        <v>0</v>
      </c>
      <c r="AR54" s="23"/>
      <c r="AS54" s="23"/>
      <c r="AT54" s="23"/>
      <c r="AU54" s="23"/>
      <c r="AV54" s="23"/>
      <c r="AW54" s="23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8"/>
      <c r="CO54" s="30"/>
      <c r="CP54" s="23"/>
      <c r="CQ54" s="23"/>
      <c r="CR54" s="23"/>
      <c r="CS54" s="23"/>
      <c r="CT54" s="23"/>
      <c r="CU54" s="44"/>
      <c r="CV54" s="29"/>
      <c r="CW54" s="23"/>
      <c r="CX54" s="29"/>
      <c r="CY54" s="30"/>
      <c r="CZ54" s="23"/>
      <c r="DA54" s="43"/>
      <c r="DB54" s="163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17" customFormat="1" ht="60">
      <c r="A55" s="129" t="s">
        <v>132</v>
      </c>
      <c r="B55" s="128" t="s">
        <v>220</v>
      </c>
      <c r="C55" s="126"/>
      <c r="D55" s="32"/>
      <c r="E55" s="130"/>
      <c r="F55" s="152">
        <v>230</v>
      </c>
      <c r="G55" s="131"/>
      <c r="H55" s="45">
        <f t="shared" si="17"/>
        <v>230</v>
      </c>
      <c r="I55" s="31"/>
      <c r="J55" s="42"/>
      <c r="K55" s="134"/>
      <c r="L55" s="152">
        <v>0</v>
      </c>
      <c r="M55" s="135">
        <f t="shared" si="16"/>
        <v>0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3"/>
      <c r="AG55" s="23"/>
      <c r="AH55" s="23"/>
      <c r="AI55" s="23"/>
      <c r="AJ55" s="23"/>
      <c r="AK55" s="23"/>
      <c r="AL55" s="32"/>
      <c r="AM55" s="32"/>
      <c r="AN55" s="32"/>
      <c r="AO55" s="32"/>
      <c r="AP55" s="153">
        <v>0</v>
      </c>
      <c r="AQ55" s="52">
        <f t="shared" si="18"/>
        <v>0</v>
      </c>
      <c r="AR55" s="23"/>
      <c r="AS55" s="23"/>
      <c r="AT55" s="23"/>
      <c r="AU55" s="23"/>
      <c r="AV55" s="23"/>
      <c r="AW55" s="23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8"/>
      <c r="CO55" s="30"/>
      <c r="CP55" s="23"/>
      <c r="CQ55" s="23"/>
      <c r="CR55" s="23"/>
      <c r="CS55" s="23"/>
      <c r="CT55" s="23" t="e">
        <f aca="true" t="shared" si="19" ref="CT55:CT87">AP55/L55*100</f>
        <v>#DIV/0!</v>
      </c>
      <c r="CU55" s="44" t="e">
        <f aca="true" t="shared" si="20" ref="CU55:CU71">CT55</f>
        <v>#DIV/0!</v>
      </c>
      <c r="CV55" s="29"/>
      <c r="CW55" s="23"/>
      <c r="CX55" s="29"/>
      <c r="CY55" s="30"/>
      <c r="CZ55" s="23">
        <f t="shared" si="2"/>
        <v>0</v>
      </c>
      <c r="DA55" s="43">
        <f t="shared" si="1"/>
        <v>0</v>
      </c>
      <c r="DB55" s="163" t="s">
        <v>181</v>
      </c>
      <c r="DC55" s="164">
        <v>225</v>
      </c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17" customFormat="1" ht="30">
      <c r="A56" s="129" t="s">
        <v>133</v>
      </c>
      <c r="B56" s="128" t="s">
        <v>221</v>
      </c>
      <c r="C56" s="126"/>
      <c r="D56" s="32"/>
      <c r="E56" s="130"/>
      <c r="F56" s="152">
        <v>23</v>
      </c>
      <c r="G56" s="131"/>
      <c r="H56" s="45">
        <f t="shared" si="17"/>
        <v>23</v>
      </c>
      <c r="I56" s="31"/>
      <c r="J56" s="42"/>
      <c r="K56" s="134"/>
      <c r="L56" s="152">
        <v>0</v>
      </c>
      <c r="M56" s="135">
        <f t="shared" si="16"/>
        <v>0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3"/>
      <c r="AG56" s="23"/>
      <c r="AH56" s="23"/>
      <c r="AI56" s="23"/>
      <c r="AJ56" s="23"/>
      <c r="AK56" s="23"/>
      <c r="AL56" s="32"/>
      <c r="AM56" s="32"/>
      <c r="AN56" s="32"/>
      <c r="AO56" s="32"/>
      <c r="AP56" s="32">
        <v>0</v>
      </c>
      <c r="AQ56" s="52">
        <f t="shared" si="18"/>
        <v>0</v>
      </c>
      <c r="AR56" s="23"/>
      <c r="AS56" s="23"/>
      <c r="AT56" s="23"/>
      <c r="AU56" s="23"/>
      <c r="AV56" s="23"/>
      <c r="AW56" s="23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8"/>
      <c r="CO56" s="30"/>
      <c r="CP56" s="23"/>
      <c r="CQ56" s="23"/>
      <c r="CR56" s="23"/>
      <c r="CS56" s="23"/>
      <c r="CT56" s="23">
        <v>0</v>
      </c>
      <c r="CU56" s="44">
        <f t="shared" si="20"/>
        <v>0</v>
      </c>
      <c r="CV56" s="29"/>
      <c r="CW56" s="23"/>
      <c r="CX56" s="29"/>
      <c r="CY56" s="30"/>
      <c r="CZ56" s="23">
        <f t="shared" si="2"/>
        <v>0</v>
      </c>
      <c r="DA56" s="43">
        <f t="shared" si="1"/>
        <v>0</v>
      </c>
      <c r="DB56" s="163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107" s="18" customFormat="1" ht="30">
      <c r="A57" s="129" t="s">
        <v>214</v>
      </c>
      <c r="B57" s="5" t="s">
        <v>55</v>
      </c>
      <c r="C57" s="2"/>
      <c r="D57" s="24"/>
      <c r="E57" s="24"/>
      <c r="F57" s="147">
        <v>708.3</v>
      </c>
      <c r="G57" s="2"/>
      <c r="H57" s="44">
        <f>F57</f>
        <v>708.3</v>
      </c>
      <c r="I57" s="9"/>
      <c r="J57" s="25"/>
      <c r="K57" s="25"/>
      <c r="L57" s="148">
        <v>708.3</v>
      </c>
      <c r="M57" s="47">
        <f t="shared" si="16"/>
        <v>708.3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0"/>
      <c r="AG57" s="10"/>
      <c r="AH57" s="10"/>
      <c r="AI57" s="10"/>
      <c r="AJ57" s="10"/>
      <c r="AK57" s="10"/>
      <c r="AL57" s="9"/>
      <c r="AM57" s="25"/>
      <c r="AN57" s="25"/>
      <c r="AO57" s="25"/>
      <c r="AP57" s="148">
        <v>0</v>
      </c>
      <c r="AQ57" s="47">
        <f>AM57+AN57+AP57</f>
        <v>0</v>
      </c>
      <c r="AR57" s="10"/>
      <c r="AS57" s="10"/>
      <c r="AT57" s="10"/>
      <c r="AU57" s="10"/>
      <c r="AV57" s="10"/>
      <c r="AW57" s="10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2"/>
      <c r="CO57" s="48"/>
      <c r="CP57" s="10"/>
      <c r="CQ57" s="23"/>
      <c r="CR57" s="65"/>
      <c r="CS57" s="65"/>
      <c r="CT57" s="23">
        <f>AP57/L57*100</f>
        <v>0</v>
      </c>
      <c r="CU57" s="44">
        <v>0</v>
      </c>
      <c r="CV57" s="7"/>
      <c r="CW57" s="23"/>
      <c r="CX57" s="29"/>
      <c r="CY57" s="66"/>
      <c r="CZ57" s="23">
        <f>AP57/F57*100</f>
        <v>0</v>
      </c>
      <c r="DA57" s="43">
        <f>AQ57/H57*100</f>
        <v>0</v>
      </c>
      <c r="DB57" s="159" t="s">
        <v>181</v>
      </c>
      <c r="DC57" s="18">
        <v>225</v>
      </c>
    </row>
    <row r="58" spans="1:165" s="18" customFormat="1" ht="57" customHeight="1">
      <c r="A58" s="99" t="s">
        <v>64</v>
      </c>
      <c r="B58" s="127" t="s">
        <v>203</v>
      </c>
      <c r="C58" s="77"/>
      <c r="D58" s="100">
        <f>D59+D65</f>
        <v>0</v>
      </c>
      <c r="E58" s="100">
        <f>E59+E65</f>
        <v>0</v>
      </c>
      <c r="F58" s="133">
        <f>F59+F65+F67</f>
        <v>16834.55</v>
      </c>
      <c r="G58" s="101"/>
      <c r="H58" s="44">
        <f>F58</f>
        <v>16834.55</v>
      </c>
      <c r="I58" s="102"/>
      <c r="J58" s="103">
        <v>0</v>
      </c>
      <c r="K58" s="103">
        <v>0</v>
      </c>
      <c r="L58" s="136">
        <f>L59+L65</f>
        <v>15555.310000000001</v>
      </c>
      <c r="M58" s="51">
        <f>SUM(J58:L58)</f>
        <v>15555.310000000001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23"/>
      <c r="AG58" s="23"/>
      <c r="AH58" s="23"/>
      <c r="AI58" s="23"/>
      <c r="AJ58" s="23"/>
      <c r="AK58" s="23"/>
      <c r="AL58" s="101"/>
      <c r="AM58" s="100">
        <v>0</v>
      </c>
      <c r="AN58" s="100">
        <v>0</v>
      </c>
      <c r="AO58" s="100"/>
      <c r="AP58" s="100">
        <f>AP59+AP65</f>
        <v>4175.4</v>
      </c>
      <c r="AQ58" s="52">
        <f>SUM(AM58:AP58)</f>
        <v>4175.4</v>
      </c>
      <c r="AR58" s="23"/>
      <c r="AS58" s="23"/>
      <c r="AT58" s="23"/>
      <c r="AU58" s="23"/>
      <c r="AV58" s="23"/>
      <c r="AW58" s="23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5"/>
      <c r="CO58" s="106"/>
      <c r="CP58" s="23"/>
      <c r="CQ58" s="77">
        <v>0</v>
      </c>
      <c r="CR58" s="77">
        <v>0</v>
      </c>
      <c r="CS58" s="77"/>
      <c r="CT58" s="77">
        <f t="shared" si="19"/>
        <v>26.842280867433686</v>
      </c>
      <c r="CU58" s="44">
        <f t="shared" si="20"/>
        <v>26.842280867433686</v>
      </c>
      <c r="CV58" s="66"/>
      <c r="CW58" s="77">
        <v>0</v>
      </c>
      <c r="CX58" s="107">
        <v>0</v>
      </c>
      <c r="CY58" s="107"/>
      <c r="CZ58" s="77">
        <f t="shared" si="2"/>
        <v>24.802563775093482</v>
      </c>
      <c r="DA58" s="43">
        <f t="shared" si="1"/>
        <v>24.802563775093482</v>
      </c>
      <c r="DB58" s="162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</row>
    <row r="59" spans="1:165" s="17" customFormat="1" ht="15">
      <c r="A59" s="108" t="s">
        <v>69</v>
      </c>
      <c r="B59" s="109" t="s">
        <v>65</v>
      </c>
      <c r="C59" s="73"/>
      <c r="D59" s="110">
        <f>D60+D61+D62</f>
        <v>0</v>
      </c>
      <c r="E59" s="110">
        <f>E60+E61+E62</f>
        <v>0</v>
      </c>
      <c r="F59" s="110">
        <f>SUM(F60:F64)</f>
        <v>16440.8</v>
      </c>
      <c r="G59" s="32"/>
      <c r="H59" s="44">
        <f>F59</f>
        <v>16440.8</v>
      </c>
      <c r="I59" s="31"/>
      <c r="J59" s="111">
        <f>J60+J61+J62</f>
        <v>0</v>
      </c>
      <c r="K59" s="111">
        <f>K60+K61+K62</f>
        <v>0</v>
      </c>
      <c r="L59" s="111">
        <f>SUM(L60:L64)</f>
        <v>15555.310000000001</v>
      </c>
      <c r="M59" s="51">
        <f>SUM(J59:L59)</f>
        <v>15555.310000000001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23"/>
      <c r="AG59" s="23"/>
      <c r="AH59" s="23"/>
      <c r="AI59" s="23"/>
      <c r="AJ59" s="23"/>
      <c r="AK59" s="23"/>
      <c r="AL59" s="32"/>
      <c r="AM59" s="110">
        <f>AM60+AM61+AM62</f>
        <v>0</v>
      </c>
      <c r="AN59" s="110">
        <f>AN60+AN61+AN62</f>
        <v>0</v>
      </c>
      <c r="AO59" s="110">
        <f>AO60+AO61+AO62</f>
        <v>0</v>
      </c>
      <c r="AP59" s="110">
        <f>AP60+AP61+AP62</f>
        <v>4175.4</v>
      </c>
      <c r="AQ59" s="52">
        <f>SUM(AM59:AP59)</f>
        <v>4175.4</v>
      </c>
      <c r="AR59" s="23"/>
      <c r="AS59" s="23"/>
      <c r="AT59" s="23"/>
      <c r="AU59" s="23"/>
      <c r="AV59" s="23"/>
      <c r="AW59" s="23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8"/>
      <c r="CO59" s="30"/>
      <c r="CP59" s="23"/>
      <c r="CQ59" s="3">
        <f>CQ60+CQ61+CQ62</f>
        <v>0</v>
      </c>
      <c r="CR59" s="3">
        <f>CR60+CR61+CR62</f>
        <v>0</v>
      </c>
      <c r="CS59" s="3">
        <f>CS60+CS61+CS62</f>
        <v>0</v>
      </c>
      <c r="CT59" s="3">
        <f t="shared" si="19"/>
        <v>26.842280867433686</v>
      </c>
      <c r="CU59" s="44">
        <f t="shared" si="20"/>
        <v>26.842280867433686</v>
      </c>
      <c r="CV59" s="29"/>
      <c r="CW59" s="3">
        <f>CW60+CW61+CW62</f>
        <v>0</v>
      </c>
      <c r="CX59" s="3">
        <f>CX60+CX61+CX62</f>
        <v>0</v>
      </c>
      <c r="CY59" s="3">
        <f>CY60+CY61+CY62</f>
        <v>0</v>
      </c>
      <c r="CZ59" s="3">
        <f t="shared" si="2"/>
        <v>25.396574375942777</v>
      </c>
      <c r="DA59" s="43">
        <f t="shared" si="1"/>
        <v>25.396574375942777</v>
      </c>
      <c r="DB59" s="163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</row>
    <row r="60" spans="1:165" s="17" customFormat="1" ht="30">
      <c r="A60" s="114" t="s">
        <v>71</v>
      </c>
      <c r="B60" s="15" t="s">
        <v>66</v>
      </c>
      <c r="C60" s="24"/>
      <c r="D60" s="32"/>
      <c r="E60" s="32"/>
      <c r="F60" s="32">
        <v>0</v>
      </c>
      <c r="G60" s="32"/>
      <c r="H60" s="44">
        <f>D60+E60+F60</f>
        <v>0</v>
      </c>
      <c r="I60" s="31"/>
      <c r="J60" s="42"/>
      <c r="K60" s="42"/>
      <c r="L60" s="42">
        <v>0</v>
      </c>
      <c r="M60" s="51">
        <f>SUM(J60:L60)</f>
        <v>0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23"/>
      <c r="AG60" s="23"/>
      <c r="AH60" s="23"/>
      <c r="AI60" s="23"/>
      <c r="AJ60" s="23"/>
      <c r="AK60" s="23"/>
      <c r="AL60" s="32"/>
      <c r="AM60" s="32"/>
      <c r="AN60" s="32"/>
      <c r="AO60" s="32"/>
      <c r="AP60" s="32">
        <v>0</v>
      </c>
      <c r="AQ60" s="52">
        <f>SUM(AM60:AP60)</f>
        <v>0</v>
      </c>
      <c r="AR60" s="23"/>
      <c r="AS60" s="23"/>
      <c r="AT60" s="23"/>
      <c r="AU60" s="23"/>
      <c r="AV60" s="23"/>
      <c r="AW60" s="23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8"/>
      <c r="CO60" s="30"/>
      <c r="CP60" s="23"/>
      <c r="CQ60" s="23"/>
      <c r="CR60" s="23"/>
      <c r="CS60" s="23"/>
      <c r="CT60" s="23">
        <v>0</v>
      </c>
      <c r="CU60" s="44">
        <f t="shared" si="20"/>
        <v>0</v>
      </c>
      <c r="CV60" s="29"/>
      <c r="CW60" s="23"/>
      <c r="CX60" s="29"/>
      <c r="CY60" s="30"/>
      <c r="CZ60" s="23" t="e">
        <f t="shared" si="2"/>
        <v>#DIV/0!</v>
      </c>
      <c r="DA60" s="43" t="e">
        <f t="shared" si="1"/>
        <v>#DIV/0!</v>
      </c>
      <c r="DB60" s="163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</row>
    <row r="61" spans="1:165" s="17" customFormat="1" ht="15">
      <c r="A61" s="114" t="s">
        <v>72</v>
      </c>
      <c r="B61" s="15" t="s">
        <v>67</v>
      </c>
      <c r="C61" s="24"/>
      <c r="D61" s="32"/>
      <c r="E61" s="32"/>
      <c r="F61" s="153">
        <v>0</v>
      </c>
      <c r="G61" s="32"/>
      <c r="H61" s="44">
        <f>D61+E61+F61</f>
        <v>0</v>
      </c>
      <c r="I61" s="31"/>
      <c r="J61" s="42"/>
      <c r="K61" s="42"/>
      <c r="L61" s="154">
        <v>0</v>
      </c>
      <c r="M61" s="51">
        <f aca="true" t="shared" si="21" ref="M61:M87">SUM(J61:L61)</f>
        <v>0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23"/>
      <c r="AG61" s="23"/>
      <c r="AH61" s="23"/>
      <c r="AI61" s="23"/>
      <c r="AJ61" s="23"/>
      <c r="AK61" s="23"/>
      <c r="AL61" s="32"/>
      <c r="AM61" s="32"/>
      <c r="AN61" s="32"/>
      <c r="AO61" s="32"/>
      <c r="AP61" s="32">
        <v>0</v>
      </c>
      <c r="AQ61" s="52">
        <f aca="true" t="shared" si="22" ref="AQ61:AQ87">SUM(AM61:AP61)</f>
        <v>0</v>
      </c>
      <c r="AR61" s="23"/>
      <c r="AS61" s="23"/>
      <c r="AT61" s="23"/>
      <c r="AU61" s="23"/>
      <c r="AV61" s="23"/>
      <c r="AW61" s="23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8"/>
      <c r="CO61" s="30"/>
      <c r="CP61" s="23"/>
      <c r="CQ61" s="23"/>
      <c r="CR61" s="23"/>
      <c r="CS61" s="23"/>
      <c r="CT61" s="23" t="e">
        <f t="shared" si="19"/>
        <v>#DIV/0!</v>
      </c>
      <c r="CU61" s="44" t="e">
        <f t="shared" si="20"/>
        <v>#DIV/0!</v>
      </c>
      <c r="CV61" s="29"/>
      <c r="CW61" s="23"/>
      <c r="CX61" s="29"/>
      <c r="CY61" s="30"/>
      <c r="CZ61" s="23" t="e">
        <f t="shared" si="2"/>
        <v>#DIV/0!</v>
      </c>
      <c r="DA61" s="43" t="e">
        <f t="shared" si="1"/>
        <v>#DIV/0!</v>
      </c>
      <c r="DB61" s="163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</row>
    <row r="62" spans="1:165" s="17" customFormat="1" ht="30">
      <c r="A62" s="114" t="s">
        <v>73</v>
      </c>
      <c r="B62" s="15" t="s">
        <v>68</v>
      </c>
      <c r="C62" s="24"/>
      <c r="D62" s="32"/>
      <c r="E62" s="32"/>
      <c r="F62" s="153">
        <v>16380.8</v>
      </c>
      <c r="G62" s="32"/>
      <c r="H62" s="44">
        <f>D62+E62+F62</f>
        <v>16380.8</v>
      </c>
      <c r="I62" s="31"/>
      <c r="J62" s="42"/>
      <c r="K62" s="42"/>
      <c r="L62" s="42">
        <v>15517.52</v>
      </c>
      <c r="M62" s="51">
        <f t="shared" si="21"/>
        <v>15517.52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23"/>
      <c r="AG62" s="23"/>
      <c r="AH62" s="23"/>
      <c r="AI62" s="23"/>
      <c r="AJ62" s="23"/>
      <c r="AK62" s="23"/>
      <c r="AL62" s="32"/>
      <c r="AM62" s="32"/>
      <c r="AN62" s="32"/>
      <c r="AO62" s="32"/>
      <c r="AP62" s="153">
        <v>4175.4</v>
      </c>
      <c r="AQ62" s="52">
        <f t="shared" si="22"/>
        <v>4175.4</v>
      </c>
      <c r="AR62" s="23"/>
      <c r="AS62" s="23"/>
      <c r="AT62" s="23"/>
      <c r="AU62" s="23"/>
      <c r="AV62" s="23"/>
      <c r="AW62" s="23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8"/>
      <c r="CO62" s="30"/>
      <c r="CP62" s="23"/>
      <c r="CQ62" s="23"/>
      <c r="CR62" s="23"/>
      <c r="CS62" s="23"/>
      <c r="CT62" s="23">
        <f t="shared" si="19"/>
        <v>26.907650191525445</v>
      </c>
      <c r="CU62" s="44">
        <f t="shared" si="20"/>
        <v>26.907650191525445</v>
      </c>
      <c r="CV62" s="29"/>
      <c r="CW62" s="23"/>
      <c r="CX62" s="29"/>
      <c r="CY62" s="30"/>
      <c r="CZ62" s="23">
        <f t="shared" si="2"/>
        <v>25.489597577651885</v>
      </c>
      <c r="DA62" s="43">
        <f t="shared" si="1"/>
        <v>25.489597577651885</v>
      </c>
      <c r="DB62" s="163" t="s">
        <v>182</v>
      </c>
      <c r="DC62" s="16" t="s">
        <v>183</v>
      </c>
      <c r="DD62" s="16">
        <v>-40</v>
      </c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</row>
    <row r="63" spans="1:165" s="17" customFormat="1" ht="30">
      <c r="A63" s="114" t="s">
        <v>134</v>
      </c>
      <c r="B63" s="15" t="s">
        <v>135</v>
      </c>
      <c r="C63" s="24"/>
      <c r="D63" s="32"/>
      <c r="E63" s="32"/>
      <c r="F63" s="153">
        <v>30</v>
      </c>
      <c r="G63" s="32"/>
      <c r="H63" s="44">
        <f>D63+E63+F63</f>
        <v>30</v>
      </c>
      <c r="I63" s="31"/>
      <c r="J63" s="42"/>
      <c r="K63" s="42"/>
      <c r="L63" s="154">
        <v>0</v>
      </c>
      <c r="M63" s="51">
        <f t="shared" si="21"/>
        <v>0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23"/>
      <c r="AG63" s="23"/>
      <c r="AH63" s="23"/>
      <c r="AI63" s="23"/>
      <c r="AJ63" s="23"/>
      <c r="AK63" s="23"/>
      <c r="AL63" s="32"/>
      <c r="AM63" s="32"/>
      <c r="AN63" s="32"/>
      <c r="AO63" s="32"/>
      <c r="AP63" s="32">
        <v>0</v>
      </c>
      <c r="AQ63" s="52">
        <f t="shared" si="22"/>
        <v>0</v>
      </c>
      <c r="AR63" s="23"/>
      <c r="AS63" s="23"/>
      <c r="AT63" s="23"/>
      <c r="AU63" s="23"/>
      <c r="AV63" s="23"/>
      <c r="AW63" s="23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8"/>
      <c r="CO63" s="30"/>
      <c r="CP63" s="23"/>
      <c r="CQ63" s="23"/>
      <c r="CR63" s="23"/>
      <c r="CS63" s="23"/>
      <c r="CT63" s="23" t="e">
        <f t="shared" si="19"/>
        <v>#DIV/0!</v>
      </c>
      <c r="CU63" s="44" t="e">
        <f t="shared" si="20"/>
        <v>#DIV/0!</v>
      </c>
      <c r="CV63" s="29"/>
      <c r="CW63" s="23"/>
      <c r="CX63" s="29"/>
      <c r="CY63" s="30"/>
      <c r="CZ63" s="23">
        <f t="shared" si="2"/>
        <v>0</v>
      </c>
      <c r="DA63" s="43">
        <f t="shared" si="1"/>
        <v>0</v>
      </c>
      <c r="DB63" s="163" t="s">
        <v>182</v>
      </c>
      <c r="DC63" s="16">
        <v>296</v>
      </c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</row>
    <row r="64" spans="1:165" s="17" customFormat="1" ht="45">
      <c r="A64" s="114" t="s">
        <v>136</v>
      </c>
      <c r="B64" s="15" t="s">
        <v>137</v>
      </c>
      <c r="C64" s="24"/>
      <c r="D64" s="32"/>
      <c r="E64" s="32"/>
      <c r="F64" s="153">
        <v>30</v>
      </c>
      <c r="G64" s="32"/>
      <c r="H64" s="44">
        <f>D64+E64+F64</f>
        <v>30</v>
      </c>
      <c r="I64" s="31"/>
      <c r="J64" s="42"/>
      <c r="K64" s="42"/>
      <c r="L64" s="154">
        <v>37.79</v>
      </c>
      <c r="M64" s="51">
        <f t="shared" si="21"/>
        <v>37.79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3"/>
      <c r="AG64" s="23"/>
      <c r="AH64" s="23"/>
      <c r="AI64" s="23"/>
      <c r="AJ64" s="23"/>
      <c r="AK64" s="23"/>
      <c r="AL64" s="32"/>
      <c r="AM64" s="32"/>
      <c r="AN64" s="32"/>
      <c r="AO64" s="32"/>
      <c r="AP64" s="32">
        <v>19.5</v>
      </c>
      <c r="AQ64" s="52">
        <f t="shared" si="22"/>
        <v>19.5</v>
      </c>
      <c r="AR64" s="23"/>
      <c r="AS64" s="23"/>
      <c r="AT64" s="23"/>
      <c r="AU64" s="23"/>
      <c r="AV64" s="23"/>
      <c r="AW64" s="23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8"/>
      <c r="CO64" s="30"/>
      <c r="CP64" s="23"/>
      <c r="CQ64" s="23"/>
      <c r="CR64" s="23"/>
      <c r="CS64" s="23"/>
      <c r="CT64" s="23">
        <f t="shared" si="19"/>
        <v>51.60095263297168</v>
      </c>
      <c r="CU64" s="44">
        <f t="shared" si="20"/>
        <v>51.60095263297168</v>
      </c>
      <c r="CV64" s="29"/>
      <c r="CW64" s="23"/>
      <c r="CX64" s="29"/>
      <c r="CY64" s="30"/>
      <c r="CZ64" s="23">
        <f t="shared" si="2"/>
        <v>65</v>
      </c>
      <c r="DA64" s="43">
        <f t="shared" si="1"/>
        <v>65</v>
      </c>
      <c r="DB64" s="163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</row>
    <row r="65" spans="1:165" s="17" customFormat="1" ht="30">
      <c r="A65" s="108" t="s">
        <v>70</v>
      </c>
      <c r="B65" s="109" t="s">
        <v>74</v>
      </c>
      <c r="C65" s="73"/>
      <c r="D65" s="110">
        <v>0</v>
      </c>
      <c r="E65" s="110">
        <v>0</v>
      </c>
      <c r="F65" s="110">
        <f>F66</f>
        <v>353.75</v>
      </c>
      <c r="G65" s="32"/>
      <c r="H65" s="44">
        <f aca="true" t="shared" si="23" ref="H65:H87">D65+E65+F65</f>
        <v>353.75</v>
      </c>
      <c r="I65" s="31"/>
      <c r="J65" s="111">
        <f>J66</f>
        <v>0</v>
      </c>
      <c r="K65" s="111">
        <f>K66</f>
        <v>0</v>
      </c>
      <c r="L65" s="111">
        <f>L66</f>
        <v>0</v>
      </c>
      <c r="M65" s="51">
        <f t="shared" si="21"/>
        <v>0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23"/>
      <c r="AG65" s="23"/>
      <c r="AH65" s="23"/>
      <c r="AI65" s="23"/>
      <c r="AJ65" s="23"/>
      <c r="AK65" s="23"/>
      <c r="AL65" s="32"/>
      <c r="AM65" s="110">
        <v>0</v>
      </c>
      <c r="AN65" s="110">
        <v>0</v>
      </c>
      <c r="AO65" s="110"/>
      <c r="AP65" s="110">
        <f>AP66</f>
        <v>0</v>
      </c>
      <c r="AQ65" s="52">
        <f t="shared" si="22"/>
        <v>0</v>
      </c>
      <c r="AR65" s="23"/>
      <c r="AS65" s="23"/>
      <c r="AT65" s="23"/>
      <c r="AU65" s="23"/>
      <c r="AV65" s="23"/>
      <c r="AW65" s="23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8"/>
      <c r="CO65" s="30"/>
      <c r="CP65" s="23"/>
      <c r="CQ65" s="3">
        <v>0</v>
      </c>
      <c r="CR65" s="3">
        <v>0</v>
      </c>
      <c r="CS65" s="3"/>
      <c r="CT65" s="3" t="e">
        <f t="shared" si="19"/>
        <v>#DIV/0!</v>
      </c>
      <c r="CU65" s="44" t="e">
        <f t="shared" si="20"/>
        <v>#DIV/0!</v>
      </c>
      <c r="CV65" s="29"/>
      <c r="CW65" s="3">
        <v>0</v>
      </c>
      <c r="CX65" s="112">
        <v>0</v>
      </c>
      <c r="CY65" s="113"/>
      <c r="CZ65" s="3">
        <f t="shared" si="2"/>
        <v>0</v>
      </c>
      <c r="DA65" s="43">
        <f t="shared" si="1"/>
        <v>0</v>
      </c>
      <c r="DB65" s="163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</row>
    <row r="66" spans="1:165" s="17" customFormat="1" ht="30">
      <c r="A66" s="90" t="s">
        <v>75</v>
      </c>
      <c r="B66" s="15" t="s">
        <v>68</v>
      </c>
      <c r="C66" s="24"/>
      <c r="D66" s="32"/>
      <c r="E66" s="32"/>
      <c r="F66" s="153">
        <v>353.75</v>
      </c>
      <c r="G66" s="32"/>
      <c r="H66" s="44">
        <f t="shared" si="23"/>
        <v>353.75</v>
      </c>
      <c r="I66" s="31"/>
      <c r="J66" s="42"/>
      <c r="K66" s="42"/>
      <c r="L66" s="154">
        <v>0</v>
      </c>
      <c r="M66" s="51">
        <f t="shared" si="21"/>
        <v>0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23"/>
      <c r="AG66" s="23"/>
      <c r="AH66" s="23"/>
      <c r="AI66" s="23"/>
      <c r="AJ66" s="23"/>
      <c r="AK66" s="23"/>
      <c r="AL66" s="32"/>
      <c r="AM66" s="32"/>
      <c r="AN66" s="32"/>
      <c r="AO66" s="32"/>
      <c r="AP66" s="32">
        <v>0</v>
      </c>
      <c r="AQ66" s="52">
        <f t="shared" si="22"/>
        <v>0</v>
      </c>
      <c r="AR66" s="23"/>
      <c r="AS66" s="23"/>
      <c r="AT66" s="23"/>
      <c r="AU66" s="23"/>
      <c r="AV66" s="23"/>
      <c r="AW66" s="23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8"/>
      <c r="CO66" s="30"/>
      <c r="CP66" s="23"/>
      <c r="CQ66" s="23"/>
      <c r="CR66" s="23"/>
      <c r="CS66" s="23"/>
      <c r="CT66" s="23" t="e">
        <f t="shared" si="19"/>
        <v>#DIV/0!</v>
      </c>
      <c r="CU66" s="44" t="e">
        <f t="shared" si="20"/>
        <v>#DIV/0!</v>
      </c>
      <c r="CV66" s="29"/>
      <c r="CW66" s="23"/>
      <c r="CX66" s="29"/>
      <c r="CY66" s="30"/>
      <c r="CZ66" s="23">
        <f t="shared" si="2"/>
        <v>0</v>
      </c>
      <c r="DA66" s="43">
        <f t="shared" si="1"/>
        <v>0</v>
      </c>
      <c r="DB66" s="163" t="s">
        <v>184</v>
      </c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</row>
    <row r="67" spans="1:165" s="17" customFormat="1" ht="30">
      <c r="A67" s="108" t="s">
        <v>138</v>
      </c>
      <c r="B67" s="109" t="s">
        <v>139</v>
      </c>
      <c r="C67" s="73"/>
      <c r="D67" s="110"/>
      <c r="E67" s="110"/>
      <c r="F67" s="110">
        <f>F68+F69</f>
        <v>40</v>
      </c>
      <c r="G67" s="110"/>
      <c r="H67" s="44">
        <f t="shared" si="23"/>
        <v>40</v>
      </c>
      <c r="I67" s="140"/>
      <c r="J67" s="111"/>
      <c r="K67" s="111"/>
      <c r="L67" s="111">
        <v>0</v>
      </c>
      <c r="M67" s="51">
        <f t="shared" si="21"/>
        <v>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3"/>
      <c r="AG67" s="3"/>
      <c r="AH67" s="3"/>
      <c r="AI67" s="3"/>
      <c r="AJ67" s="3"/>
      <c r="AK67" s="3"/>
      <c r="AL67" s="110"/>
      <c r="AM67" s="110"/>
      <c r="AN67" s="110"/>
      <c r="AO67" s="110"/>
      <c r="AP67" s="110">
        <v>0</v>
      </c>
      <c r="AQ67" s="52">
        <f t="shared" si="22"/>
        <v>0</v>
      </c>
      <c r="AR67" s="3"/>
      <c r="AS67" s="3"/>
      <c r="AT67" s="3"/>
      <c r="AU67" s="3"/>
      <c r="AV67" s="3"/>
      <c r="AW67" s="3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2"/>
      <c r="CO67" s="113"/>
      <c r="CP67" s="3"/>
      <c r="CQ67" s="3"/>
      <c r="CR67" s="3"/>
      <c r="CS67" s="3"/>
      <c r="CT67" s="3" t="e">
        <f t="shared" si="19"/>
        <v>#DIV/0!</v>
      </c>
      <c r="CU67" s="44" t="e">
        <f t="shared" si="20"/>
        <v>#DIV/0!</v>
      </c>
      <c r="CV67" s="112"/>
      <c r="CW67" s="3"/>
      <c r="CX67" s="112"/>
      <c r="CY67" s="113"/>
      <c r="CZ67" s="3">
        <f t="shared" si="2"/>
        <v>0</v>
      </c>
      <c r="DA67" s="43">
        <f t="shared" si="1"/>
        <v>0</v>
      </c>
      <c r="DB67" s="163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</row>
    <row r="68" spans="1:165" s="17" customFormat="1" ht="30">
      <c r="A68" s="114" t="s">
        <v>142</v>
      </c>
      <c r="B68" s="15" t="s">
        <v>140</v>
      </c>
      <c r="C68" s="24"/>
      <c r="D68" s="32"/>
      <c r="E68" s="32"/>
      <c r="F68" s="153">
        <v>20</v>
      </c>
      <c r="G68" s="32"/>
      <c r="H68" s="44">
        <f>F68</f>
        <v>20</v>
      </c>
      <c r="I68" s="31"/>
      <c r="J68" s="42"/>
      <c r="K68" s="42"/>
      <c r="L68" s="154">
        <v>0</v>
      </c>
      <c r="M68" s="51">
        <v>0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23"/>
      <c r="AG68" s="23"/>
      <c r="AH68" s="23"/>
      <c r="AI68" s="23"/>
      <c r="AJ68" s="23"/>
      <c r="AK68" s="23"/>
      <c r="AL68" s="32"/>
      <c r="AM68" s="32"/>
      <c r="AN68" s="32"/>
      <c r="AO68" s="32"/>
      <c r="AP68" s="32">
        <v>0</v>
      </c>
      <c r="AQ68" s="52">
        <f t="shared" si="22"/>
        <v>0</v>
      </c>
      <c r="AR68" s="23"/>
      <c r="AS68" s="23"/>
      <c r="AT68" s="23"/>
      <c r="AU68" s="23"/>
      <c r="AV68" s="23"/>
      <c r="AW68" s="23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8"/>
      <c r="CO68" s="30"/>
      <c r="CP68" s="23"/>
      <c r="CQ68" s="23"/>
      <c r="CR68" s="23"/>
      <c r="CS68" s="23"/>
      <c r="CT68" s="23" t="e">
        <f t="shared" si="19"/>
        <v>#DIV/0!</v>
      </c>
      <c r="CU68" s="44" t="e">
        <f t="shared" si="20"/>
        <v>#DIV/0!</v>
      </c>
      <c r="CV68" s="29"/>
      <c r="CW68" s="23"/>
      <c r="CX68" s="29"/>
      <c r="CY68" s="30"/>
      <c r="CZ68" s="23">
        <f t="shared" si="2"/>
        <v>0</v>
      </c>
      <c r="DA68" s="43">
        <f t="shared" si="1"/>
        <v>0</v>
      </c>
      <c r="DB68" s="163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</row>
    <row r="69" spans="1:165" s="17" customFormat="1" ht="15">
      <c r="A69" s="114" t="s">
        <v>143</v>
      </c>
      <c r="B69" s="15" t="s">
        <v>141</v>
      </c>
      <c r="C69" s="24"/>
      <c r="D69" s="32"/>
      <c r="E69" s="32"/>
      <c r="F69" s="153">
        <v>20</v>
      </c>
      <c r="G69" s="32"/>
      <c r="H69" s="44">
        <f>F69</f>
        <v>20</v>
      </c>
      <c r="I69" s="31"/>
      <c r="J69" s="42"/>
      <c r="K69" s="42"/>
      <c r="L69" s="154">
        <v>0</v>
      </c>
      <c r="M69" s="51">
        <v>0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23"/>
      <c r="AG69" s="23"/>
      <c r="AH69" s="23"/>
      <c r="AI69" s="23"/>
      <c r="AJ69" s="23"/>
      <c r="AK69" s="23"/>
      <c r="AL69" s="32"/>
      <c r="AM69" s="32"/>
      <c r="AN69" s="32"/>
      <c r="AO69" s="32"/>
      <c r="AP69" s="32">
        <v>0</v>
      </c>
      <c r="AQ69" s="52">
        <v>0</v>
      </c>
      <c r="AR69" s="23"/>
      <c r="AS69" s="23"/>
      <c r="AT69" s="23"/>
      <c r="AU69" s="23"/>
      <c r="AV69" s="23"/>
      <c r="AW69" s="23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8"/>
      <c r="CO69" s="30"/>
      <c r="CP69" s="23"/>
      <c r="CQ69" s="23"/>
      <c r="CR69" s="23"/>
      <c r="CS69" s="23"/>
      <c r="CT69" s="23" t="e">
        <f t="shared" si="19"/>
        <v>#DIV/0!</v>
      </c>
      <c r="CU69" s="44" t="e">
        <f t="shared" si="20"/>
        <v>#DIV/0!</v>
      </c>
      <c r="CV69" s="29"/>
      <c r="CW69" s="23"/>
      <c r="CX69" s="29"/>
      <c r="CY69" s="30"/>
      <c r="CZ69" s="23">
        <f t="shared" si="2"/>
        <v>0</v>
      </c>
      <c r="DA69" s="43">
        <f t="shared" si="1"/>
        <v>0</v>
      </c>
      <c r="DB69" s="163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</row>
    <row r="70" spans="1:165" s="17" customFormat="1" ht="48" customHeight="1">
      <c r="A70" s="92" t="s">
        <v>76</v>
      </c>
      <c r="B70" s="93" t="s">
        <v>205</v>
      </c>
      <c r="C70" s="94"/>
      <c r="D70" s="95">
        <v>0</v>
      </c>
      <c r="E70" s="95">
        <v>0</v>
      </c>
      <c r="F70" s="95">
        <v>0</v>
      </c>
      <c r="G70" s="32"/>
      <c r="H70" s="44">
        <f t="shared" si="23"/>
        <v>0</v>
      </c>
      <c r="I70" s="31"/>
      <c r="J70" s="96">
        <v>0</v>
      </c>
      <c r="K70" s="96">
        <v>0</v>
      </c>
      <c r="L70" s="96">
        <v>0</v>
      </c>
      <c r="M70" s="51">
        <f t="shared" si="21"/>
        <v>0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23"/>
      <c r="AG70" s="23"/>
      <c r="AH70" s="23"/>
      <c r="AI70" s="23"/>
      <c r="AJ70" s="23"/>
      <c r="AK70" s="23"/>
      <c r="AL70" s="32"/>
      <c r="AM70" s="95">
        <v>0</v>
      </c>
      <c r="AN70" s="95">
        <v>0</v>
      </c>
      <c r="AO70" s="95"/>
      <c r="AP70" s="95">
        <v>0</v>
      </c>
      <c r="AQ70" s="52">
        <f t="shared" si="22"/>
        <v>0</v>
      </c>
      <c r="AR70" s="23"/>
      <c r="AS70" s="23"/>
      <c r="AT70" s="23"/>
      <c r="AU70" s="23"/>
      <c r="AV70" s="23"/>
      <c r="AW70" s="23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8"/>
      <c r="CO70" s="30"/>
      <c r="CP70" s="23"/>
      <c r="CQ70" s="77">
        <v>0</v>
      </c>
      <c r="CR70" s="77">
        <v>0</v>
      </c>
      <c r="CS70" s="77"/>
      <c r="CT70" s="77">
        <v>0</v>
      </c>
      <c r="CU70" s="44">
        <f t="shared" si="20"/>
        <v>0</v>
      </c>
      <c r="CV70" s="29"/>
      <c r="CW70" s="77">
        <v>0</v>
      </c>
      <c r="CX70" s="97">
        <v>0</v>
      </c>
      <c r="CY70" s="98"/>
      <c r="CZ70" s="77" t="e">
        <f t="shared" si="2"/>
        <v>#DIV/0!</v>
      </c>
      <c r="DA70" s="43" t="e">
        <f t="shared" si="1"/>
        <v>#DIV/0!</v>
      </c>
      <c r="DB70" s="163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</row>
    <row r="71" spans="1:165" s="17" customFormat="1" ht="60">
      <c r="A71" s="90" t="s">
        <v>78</v>
      </c>
      <c r="B71" s="5" t="s">
        <v>77</v>
      </c>
      <c r="C71" s="24"/>
      <c r="D71" s="32"/>
      <c r="E71" s="32"/>
      <c r="F71" s="32">
        <v>0</v>
      </c>
      <c r="G71" s="32"/>
      <c r="H71" s="44">
        <f t="shared" si="23"/>
        <v>0</v>
      </c>
      <c r="I71" s="31"/>
      <c r="J71" s="42"/>
      <c r="K71" s="42"/>
      <c r="L71" s="42">
        <v>0</v>
      </c>
      <c r="M71" s="51">
        <f t="shared" si="21"/>
        <v>0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3"/>
      <c r="AG71" s="23"/>
      <c r="AH71" s="23"/>
      <c r="AI71" s="23"/>
      <c r="AJ71" s="23"/>
      <c r="AK71" s="23"/>
      <c r="AL71" s="32"/>
      <c r="AM71" s="32"/>
      <c r="AN71" s="32"/>
      <c r="AO71" s="32"/>
      <c r="AP71" s="32">
        <v>0</v>
      </c>
      <c r="AQ71" s="52">
        <f t="shared" si="22"/>
        <v>0</v>
      </c>
      <c r="AR71" s="23"/>
      <c r="AS71" s="23"/>
      <c r="AT71" s="23"/>
      <c r="AU71" s="23"/>
      <c r="AV71" s="23"/>
      <c r="AW71" s="23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8"/>
      <c r="CO71" s="30"/>
      <c r="CP71" s="23"/>
      <c r="CQ71" s="23"/>
      <c r="CR71" s="23"/>
      <c r="CS71" s="23"/>
      <c r="CT71" s="23">
        <v>0</v>
      </c>
      <c r="CU71" s="44">
        <f t="shared" si="20"/>
        <v>0</v>
      </c>
      <c r="CV71" s="29"/>
      <c r="CW71" s="23"/>
      <c r="CX71" s="29"/>
      <c r="CY71" s="30"/>
      <c r="CZ71" s="23" t="e">
        <f t="shared" si="2"/>
        <v>#DIV/0!</v>
      </c>
      <c r="DA71" s="43" t="e">
        <f t="shared" si="1"/>
        <v>#DIV/0!</v>
      </c>
      <c r="DB71" s="163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</row>
    <row r="72" spans="1:165" s="17" customFormat="1" ht="45">
      <c r="A72" s="92" t="s">
        <v>79</v>
      </c>
      <c r="B72" s="93" t="s">
        <v>206</v>
      </c>
      <c r="C72" s="94"/>
      <c r="D72" s="95">
        <f>SUM(D73:D84)</f>
        <v>2001.0500000000002</v>
      </c>
      <c r="E72" s="95">
        <f>SUM(E73:E84)</f>
        <v>0</v>
      </c>
      <c r="F72" s="95">
        <f>SUM(F73:F84)</f>
        <v>17513.3</v>
      </c>
      <c r="G72" s="32"/>
      <c r="H72" s="44">
        <f t="shared" si="23"/>
        <v>19514.35</v>
      </c>
      <c r="I72" s="31"/>
      <c r="J72" s="95">
        <f>SUM(J73:J84)</f>
        <v>929.1700000000001</v>
      </c>
      <c r="K72" s="95">
        <f>SUM(K73:K84)</f>
        <v>0</v>
      </c>
      <c r="L72" s="95">
        <f>SUM(L73:L84)</f>
        <v>16145.51</v>
      </c>
      <c r="M72" s="52">
        <f t="shared" si="21"/>
        <v>17074.68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23"/>
      <c r="AG72" s="23"/>
      <c r="AH72" s="23"/>
      <c r="AI72" s="23"/>
      <c r="AJ72" s="23"/>
      <c r="AK72" s="23"/>
      <c r="AL72" s="32"/>
      <c r="AM72" s="95">
        <f>SUM(AM73:AM84)</f>
        <v>203.9</v>
      </c>
      <c r="AN72" s="95">
        <f>SUM(AN73:AN84)</f>
        <v>0</v>
      </c>
      <c r="AO72" s="95">
        <f>SUM(AO73:AO84)</f>
        <v>0</v>
      </c>
      <c r="AP72" s="95">
        <f>SUM(AP73:AP84)</f>
        <v>3281.9500000000003</v>
      </c>
      <c r="AQ72" s="52">
        <f t="shared" si="22"/>
        <v>3485.8500000000004</v>
      </c>
      <c r="AR72" s="23"/>
      <c r="AS72" s="23"/>
      <c r="AT72" s="23"/>
      <c r="AU72" s="23"/>
      <c r="AV72" s="23"/>
      <c r="AW72" s="23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8"/>
      <c r="CO72" s="30"/>
      <c r="CP72" s="23"/>
      <c r="CQ72" s="77">
        <f>AM72/J72*100</f>
        <v>21.94431589483087</v>
      </c>
      <c r="CR72" s="77">
        <f>AN72/J72*100</f>
        <v>0</v>
      </c>
      <c r="CS72" s="77" t="e">
        <f>AO72/K72*100</f>
        <v>#DIV/0!</v>
      </c>
      <c r="CT72" s="77">
        <f t="shared" si="19"/>
        <v>20.327323200072346</v>
      </c>
      <c r="CU72" s="44">
        <f>AQ72/M72*100</f>
        <v>20.415316714573862</v>
      </c>
      <c r="CV72" s="29"/>
      <c r="CW72" s="77">
        <f>AM72/D72*100</f>
        <v>10.1896504335224</v>
      </c>
      <c r="CX72" s="77">
        <v>0</v>
      </c>
      <c r="CY72" s="77">
        <f>AO72/F72*100</f>
        <v>0</v>
      </c>
      <c r="CZ72" s="77">
        <f>AP72/F72*100</f>
        <v>18.739757784084098</v>
      </c>
      <c r="DA72" s="43">
        <f>AQ72/H72*100</f>
        <v>17.863008503998344</v>
      </c>
      <c r="DB72" s="163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</row>
    <row r="73" spans="1:165" s="17" customFormat="1" ht="15">
      <c r="A73" s="114" t="s">
        <v>155</v>
      </c>
      <c r="B73" s="5" t="s">
        <v>144</v>
      </c>
      <c r="C73" s="24"/>
      <c r="D73" s="32"/>
      <c r="E73" s="32"/>
      <c r="F73" s="153">
        <v>1680.9</v>
      </c>
      <c r="G73" s="32"/>
      <c r="H73" s="44">
        <f t="shared" si="23"/>
        <v>1680.9</v>
      </c>
      <c r="I73" s="31"/>
      <c r="J73" s="42"/>
      <c r="K73" s="42"/>
      <c r="L73" s="153">
        <v>1829.03</v>
      </c>
      <c r="M73" s="52">
        <f t="shared" si="21"/>
        <v>1829.03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23"/>
      <c r="AG73" s="23"/>
      <c r="AH73" s="23"/>
      <c r="AI73" s="23"/>
      <c r="AJ73" s="23"/>
      <c r="AK73" s="23"/>
      <c r="AL73" s="32"/>
      <c r="AM73" s="32"/>
      <c r="AN73" s="32"/>
      <c r="AO73" s="32"/>
      <c r="AP73" s="32">
        <v>518.44</v>
      </c>
      <c r="AQ73" s="52">
        <f t="shared" si="22"/>
        <v>518.44</v>
      </c>
      <c r="AR73" s="23"/>
      <c r="AS73" s="23"/>
      <c r="AT73" s="23"/>
      <c r="AU73" s="23"/>
      <c r="AV73" s="23"/>
      <c r="AW73" s="23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8"/>
      <c r="CO73" s="30"/>
      <c r="CP73" s="23"/>
      <c r="CQ73" s="23" t="e">
        <f aca="true" t="shared" si="24" ref="CQ73:CQ84">AM73/J73*100</f>
        <v>#DIV/0!</v>
      </c>
      <c r="CR73" s="23"/>
      <c r="CS73" s="23"/>
      <c r="CT73" s="23">
        <f t="shared" si="19"/>
        <v>28.34507908563556</v>
      </c>
      <c r="CU73" s="44">
        <f aca="true" t="shared" si="25" ref="CU73:CU84">AQ73/M73*100</f>
        <v>28.34507908563556</v>
      </c>
      <c r="CV73" s="29"/>
      <c r="CW73" s="23" t="e">
        <f aca="true" t="shared" si="26" ref="CW73:CW84">AM73/D73*100</f>
        <v>#DIV/0!</v>
      </c>
      <c r="CX73" s="29"/>
      <c r="CY73" s="30"/>
      <c r="CZ73" s="23">
        <f aca="true" t="shared" si="27" ref="CZ73:CZ84">AP73/F73*100</f>
        <v>30.843000773395207</v>
      </c>
      <c r="DA73" s="43">
        <f aca="true" t="shared" si="28" ref="DA73:DA84">AQ73/H73*100</f>
        <v>30.843000773395207</v>
      </c>
      <c r="DB73" s="163" t="s">
        <v>185</v>
      </c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</row>
    <row r="74" spans="1:165" s="17" customFormat="1" ht="48.75" customHeight="1">
      <c r="A74" s="114" t="s">
        <v>156</v>
      </c>
      <c r="B74" s="5" t="s">
        <v>145</v>
      </c>
      <c r="C74" s="24"/>
      <c r="D74" s="32"/>
      <c r="E74" s="32"/>
      <c r="F74" s="153">
        <v>11479.6</v>
      </c>
      <c r="G74" s="32"/>
      <c r="H74" s="44">
        <f t="shared" si="23"/>
        <v>11479.6</v>
      </c>
      <c r="I74" s="31"/>
      <c r="J74" s="42"/>
      <c r="K74" s="42"/>
      <c r="L74" s="153">
        <v>9699.08</v>
      </c>
      <c r="M74" s="52">
        <f t="shared" si="21"/>
        <v>9699.08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23"/>
      <c r="AG74" s="23"/>
      <c r="AH74" s="23"/>
      <c r="AI74" s="23"/>
      <c r="AJ74" s="23"/>
      <c r="AK74" s="23"/>
      <c r="AL74" s="32"/>
      <c r="AM74" s="32"/>
      <c r="AN74" s="32"/>
      <c r="AO74" s="32"/>
      <c r="AP74" s="32">
        <v>1867.53</v>
      </c>
      <c r="AQ74" s="52">
        <f t="shared" si="22"/>
        <v>1867.53</v>
      </c>
      <c r="AR74" s="23"/>
      <c r="AS74" s="23"/>
      <c r="AT74" s="23"/>
      <c r="AU74" s="23"/>
      <c r="AV74" s="23"/>
      <c r="AW74" s="23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8"/>
      <c r="CO74" s="30"/>
      <c r="CP74" s="23"/>
      <c r="CQ74" s="23" t="e">
        <f>AM74/J74*100</f>
        <v>#DIV/0!</v>
      </c>
      <c r="CR74" s="23"/>
      <c r="CS74" s="23"/>
      <c r="CT74" s="23">
        <f t="shared" si="19"/>
        <v>19.254712818122957</v>
      </c>
      <c r="CU74" s="44">
        <f t="shared" si="25"/>
        <v>19.254712818122957</v>
      </c>
      <c r="CV74" s="29"/>
      <c r="CW74" s="23" t="e">
        <f t="shared" si="26"/>
        <v>#DIV/0!</v>
      </c>
      <c r="CX74" s="29"/>
      <c r="CY74" s="30"/>
      <c r="CZ74" s="23">
        <f t="shared" si="27"/>
        <v>16.268249764800167</v>
      </c>
      <c r="DA74" s="43">
        <f t="shared" si="28"/>
        <v>16.268249764800167</v>
      </c>
      <c r="DB74" s="163" t="s">
        <v>186</v>
      </c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</row>
    <row r="75" spans="1:165" s="17" customFormat="1" ht="33" customHeight="1">
      <c r="A75" s="114" t="s">
        <v>157</v>
      </c>
      <c r="B75" s="5" t="s">
        <v>146</v>
      </c>
      <c r="C75" s="24"/>
      <c r="D75" s="32">
        <v>45.35</v>
      </c>
      <c r="E75" s="32"/>
      <c r="F75" s="153">
        <v>0</v>
      </c>
      <c r="G75" s="32"/>
      <c r="H75" s="44">
        <f t="shared" si="23"/>
        <v>45.35</v>
      </c>
      <c r="I75" s="31"/>
      <c r="J75" s="42">
        <v>48.17</v>
      </c>
      <c r="K75" s="42"/>
      <c r="L75" s="153">
        <v>0</v>
      </c>
      <c r="M75" s="52">
        <f t="shared" si="21"/>
        <v>48.17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23"/>
      <c r="AG75" s="23"/>
      <c r="AH75" s="23"/>
      <c r="AI75" s="23"/>
      <c r="AJ75" s="23"/>
      <c r="AK75" s="23"/>
      <c r="AL75" s="32"/>
      <c r="AM75" s="32">
        <v>11.2</v>
      </c>
      <c r="AN75" s="32"/>
      <c r="AO75" s="32"/>
      <c r="AP75" s="32"/>
      <c r="AQ75" s="52">
        <f t="shared" si="22"/>
        <v>11.2</v>
      </c>
      <c r="AR75" s="23"/>
      <c r="AS75" s="23"/>
      <c r="AT75" s="23"/>
      <c r="AU75" s="23"/>
      <c r="AV75" s="23"/>
      <c r="AW75" s="23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8"/>
      <c r="CO75" s="30"/>
      <c r="CP75" s="23"/>
      <c r="CQ75" s="23">
        <f t="shared" si="24"/>
        <v>23.25098609092796</v>
      </c>
      <c r="CR75" s="23"/>
      <c r="CS75" s="23"/>
      <c r="CT75" s="23" t="e">
        <f t="shared" si="19"/>
        <v>#DIV/0!</v>
      </c>
      <c r="CU75" s="44">
        <f t="shared" si="25"/>
        <v>23.25098609092796</v>
      </c>
      <c r="CV75" s="29"/>
      <c r="CW75" s="23">
        <f t="shared" si="26"/>
        <v>24.696802646085995</v>
      </c>
      <c r="CX75" s="29"/>
      <c r="CY75" s="30"/>
      <c r="CZ75" s="23" t="e">
        <f t="shared" si="27"/>
        <v>#DIV/0!</v>
      </c>
      <c r="DA75" s="43">
        <f t="shared" si="28"/>
        <v>24.696802646085995</v>
      </c>
      <c r="DB75" s="163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</row>
    <row r="76" spans="1:165" s="17" customFormat="1" ht="45">
      <c r="A76" s="114" t="s">
        <v>158</v>
      </c>
      <c r="B76" s="5" t="s">
        <v>147</v>
      </c>
      <c r="C76" s="24"/>
      <c r="D76" s="32">
        <v>470.8</v>
      </c>
      <c r="E76" s="32"/>
      <c r="F76" s="153"/>
      <c r="G76" s="32"/>
      <c r="H76" s="44">
        <f t="shared" si="23"/>
        <v>470.8</v>
      </c>
      <c r="I76" s="31"/>
      <c r="J76" s="42">
        <v>435.5</v>
      </c>
      <c r="K76" s="42"/>
      <c r="L76" s="153">
        <v>0</v>
      </c>
      <c r="M76" s="52">
        <f t="shared" si="21"/>
        <v>435.5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23"/>
      <c r="AG76" s="23"/>
      <c r="AH76" s="23"/>
      <c r="AI76" s="23"/>
      <c r="AJ76" s="23"/>
      <c r="AK76" s="23"/>
      <c r="AL76" s="32"/>
      <c r="AM76" s="32">
        <v>113.89</v>
      </c>
      <c r="AN76" s="32"/>
      <c r="AO76" s="32"/>
      <c r="AP76" s="32"/>
      <c r="AQ76" s="52">
        <f t="shared" si="22"/>
        <v>113.89</v>
      </c>
      <c r="AR76" s="23"/>
      <c r="AS76" s="23"/>
      <c r="AT76" s="23"/>
      <c r="AU76" s="23"/>
      <c r="AV76" s="23"/>
      <c r="AW76" s="23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8"/>
      <c r="CO76" s="30"/>
      <c r="CP76" s="23"/>
      <c r="CQ76" s="23">
        <f t="shared" si="24"/>
        <v>26.15154994259472</v>
      </c>
      <c r="CR76" s="23"/>
      <c r="CS76" s="23"/>
      <c r="CT76" s="23" t="e">
        <f t="shared" si="19"/>
        <v>#DIV/0!</v>
      </c>
      <c r="CU76" s="44">
        <f t="shared" si="25"/>
        <v>26.15154994259472</v>
      </c>
      <c r="CV76" s="29"/>
      <c r="CW76" s="23">
        <f t="shared" si="26"/>
        <v>24.19073916737468</v>
      </c>
      <c r="CX76" s="29"/>
      <c r="CY76" s="30"/>
      <c r="CZ76" s="23" t="e">
        <f t="shared" si="27"/>
        <v>#DIV/0!</v>
      </c>
      <c r="DA76" s="43">
        <f t="shared" si="28"/>
        <v>24.19073916737468</v>
      </c>
      <c r="DB76" s="163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</row>
    <row r="77" spans="1:165" s="17" customFormat="1" ht="34.5" customHeight="1">
      <c r="A77" s="114" t="s">
        <v>159</v>
      </c>
      <c r="B77" s="5" t="s">
        <v>148</v>
      </c>
      <c r="C77" s="24"/>
      <c r="D77" s="32"/>
      <c r="E77" s="32"/>
      <c r="F77" s="153">
        <v>3358.2</v>
      </c>
      <c r="G77" s="32"/>
      <c r="H77" s="44">
        <f t="shared" si="23"/>
        <v>3358.2</v>
      </c>
      <c r="I77" s="31"/>
      <c r="J77" s="42"/>
      <c r="K77" s="42"/>
      <c r="L77" s="153">
        <v>2231.97</v>
      </c>
      <c r="M77" s="52">
        <f t="shared" si="21"/>
        <v>2231.97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23"/>
      <c r="AG77" s="23"/>
      <c r="AH77" s="23"/>
      <c r="AI77" s="23"/>
      <c r="AJ77" s="23"/>
      <c r="AK77" s="23"/>
      <c r="AL77" s="32"/>
      <c r="AM77" s="32"/>
      <c r="AN77" s="32"/>
      <c r="AO77" s="32"/>
      <c r="AP77" s="32">
        <v>523.57</v>
      </c>
      <c r="AQ77" s="52">
        <f t="shared" si="22"/>
        <v>523.57</v>
      </c>
      <c r="AR77" s="23"/>
      <c r="AS77" s="23"/>
      <c r="AT77" s="23"/>
      <c r="AU77" s="23"/>
      <c r="AV77" s="23"/>
      <c r="AW77" s="23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8"/>
      <c r="CO77" s="30"/>
      <c r="CP77" s="23"/>
      <c r="CQ77" s="23" t="e">
        <f t="shared" si="24"/>
        <v>#DIV/0!</v>
      </c>
      <c r="CR77" s="23"/>
      <c r="CS77" s="23"/>
      <c r="CT77" s="23">
        <f t="shared" si="19"/>
        <v>23.4577525683589</v>
      </c>
      <c r="CU77" s="44">
        <f t="shared" si="25"/>
        <v>23.4577525683589</v>
      </c>
      <c r="CV77" s="29"/>
      <c r="CW77" s="23" t="e">
        <f t="shared" si="26"/>
        <v>#DIV/0!</v>
      </c>
      <c r="CX77" s="29"/>
      <c r="CY77" s="30"/>
      <c r="CZ77" s="23">
        <f t="shared" si="27"/>
        <v>15.590792686558277</v>
      </c>
      <c r="DA77" s="43">
        <f t="shared" si="28"/>
        <v>15.590792686558277</v>
      </c>
      <c r="DB77" s="163" t="s">
        <v>187</v>
      </c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</row>
    <row r="78" spans="1:165" s="17" customFormat="1" ht="60">
      <c r="A78" s="114" t="s">
        <v>160</v>
      </c>
      <c r="B78" s="156" t="s">
        <v>149</v>
      </c>
      <c r="C78" s="24"/>
      <c r="D78" s="32">
        <v>1484.9</v>
      </c>
      <c r="E78" s="32"/>
      <c r="F78" s="153"/>
      <c r="G78" s="32"/>
      <c r="H78" s="44">
        <f t="shared" si="23"/>
        <v>1484.9</v>
      </c>
      <c r="I78" s="31"/>
      <c r="J78" s="154">
        <v>445.5</v>
      </c>
      <c r="K78" s="42"/>
      <c r="L78" s="153">
        <v>1524.53</v>
      </c>
      <c r="M78" s="52">
        <f t="shared" si="21"/>
        <v>1970.03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23"/>
      <c r="AG78" s="23"/>
      <c r="AH78" s="23"/>
      <c r="AI78" s="23"/>
      <c r="AJ78" s="23"/>
      <c r="AK78" s="23"/>
      <c r="AL78" s="32"/>
      <c r="AM78" s="153">
        <v>78.81</v>
      </c>
      <c r="AN78" s="32"/>
      <c r="AO78" s="32"/>
      <c r="AP78" s="32">
        <v>198.37</v>
      </c>
      <c r="AQ78" s="52">
        <f t="shared" si="22"/>
        <v>277.18</v>
      </c>
      <c r="AR78" s="23"/>
      <c r="AS78" s="23"/>
      <c r="AT78" s="23"/>
      <c r="AU78" s="23"/>
      <c r="AV78" s="23"/>
      <c r="AW78" s="23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8"/>
      <c r="CO78" s="30"/>
      <c r="CP78" s="23"/>
      <c r="CQ78" s="23">
        <f t="shared" si="24"/>
        <v>17.69023569023569</v>
      </c>
      <c r="CR78" s="23"/>
      <c r="CS78" s="23"/>
      <c r="CT78" s="23">
        <f t="shared" si="19"/>
        <v>13.011879070926776</v>
      </c>
      <c r="CU78" s="44">
        <f t="shared" si="25"/>
        <v>14.069836499951776</v>
      </c>
      <c r="CV78" s="29"/>
      <c r="CW78" s="23">
        <f t="shared" si="26"/>
        <v>5.307428109637012</v>
      </c>
      <c r="CX78" s="29"/>
      <c r="CY78" s="30"/>
      <c r="CZ78" s="23" t="e">
        <f t="shared" si="27"/>
        <v>#DIV/0!</v>
      </c>
      <c r="DA78" s="43">
        <f t="shared" si="28"/>
        <v>18.66657687386356</v>
      </c>
      <c r="DB78" s="163" t="s">
        <v>188</v>
      </c>
      <c r="DC78" s="16">
        <v>226</v>
      </c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</row>
    <row r="79" spans="1:165" s="17" customFormat="1" ht="45">
      <c r="A79" s="114" t="s">
        <v>161</v>
      </c>
      <c r="B79" s="5" t="s">
        <v>150</v>
      </c>
      <c r="C79" s="24"/>
      <c r="D79" s="32"/>
      <c r="E79" s="32"/>
      <c r="F79" s="153">
        <v>396</v>
      </c>
      <c r="G79" s="32"/>
      <c r="H79" s="44">
        <f t="shared" si="23"/>
        <v>396</v>
      </c>
      <c r="I79" s="31"/>
      <c r="J79" s="42"/>
      <c r="K79" s="42"/>
      <c r="L79" s="153">
        <v>396</v>
      </c>
      <c r="M79" s="52">
        <f t="shared" si="21"/>
        <v>396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23"/>
      <c r="AG79" s="23"/>
      <c r="AH79" s="23"/>
      <c r="AI79" s="23"/>
      <c r="AJ79" s="23"/>
      <c r="AK79" s="23"/>
      <c r="AL79" s="32"/>
      <c r="AM79" s="32"/>
      <c r="AN79" s="32"/>
      <c r="AO79" s="32"/>
      <c r="AP79" s="32">
        <v>69</v>
      </c>
      <c r="AQ79" s="52">
        <f t="shared" si="22"/>
        <v>69</v>
      </c>
      <c r="AR79" s="23"/>
      <c r="AS79" s="23"/>
      <c r="AT79" s="23"/>
      <c r="AU79" s="23"/>
      <c r="AV79" s="23"/>
      <c r="AW79" s="23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8"/>
      <c r="CO79" s="30"/>
      <c r="CP79" s="23"/>
      <c r="CQ79" s="23" t="e">
        <f t="shared" si="24"/>
        <v>#DIV/0!</v>
      </c>
      <c r="CR79" s="23"/>
      <c r="CS79" s="23"/>
      <c r="CT79" s="23">
        <f t="shared" si="19"/>
        <v>17.424242424242426</v>
      </c>
      <c r="CU79" s="44">
        <f t="shared" si="25"/>
        <v>17.424242424242426</v>
      </c>
      <c r="CV79" s="29"/>
      <c r="CW79" s="23" t="e">
        <f t="shared" si="26"/>
        <v>#DIV/0!</v>
      </c>
      <c r="CX79" s="29"/>
      <c r="CY79" s="30"/>
      <c r="CZ79" s="23">
        <f t="shared" si="27"/>
        <v>17.424242424242426</v>
      </c>
      <c r="DA79" s="43">
        <f t="shared" si="28"/>
        <v>17.424242424242426</v>
      </c>
      <c r="DB79" s="163" t="s">
        <v>189</v>
      </c>
      <c r="DC79" s="16">
        <v>263</v>
      </c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</row>
    <row r="80" spans="1:165" s="17" customFormat="1" ht="47.25" customHeight="1">
      <c r="A80" s="114" t="s">
        <v>162</v>
      </c>
      <c r="B80" s="143" t="s">
        <v>151</v>
      </c>
      <c r="C80" s="24"/>
      <c r="D80" s="32"/>
      <c r="E80" s="32"/>
      <c r="F80" s="153">
        <v>15</v>
      </c>
      <c r="G80" s="32"/>
      <c r="H80" s="44">
        <f t="shared" si="23"/>
        <v>15</v>
      </c>
      <c r="I80" s="31"/>
      <c r="J80" s="42"/>
      <c r="K80" s="42"/>
      <c r="L80" s="153">
        <v>0</v>
      </c>
      <c r="M80" s="52">
        <f t="shared" si="21"/>
        <v>0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23"/>
      <c r="AG80" s="23"/>
      <c r="AH80" s="23"/>
      <c r="AI80" s="23"/>
      <c r="AJ80" s="23"/>
      <c r="AK80" s="23"/>
      <c r="AL80" s="32"/>
      <c r="AM80" s="32"/>
      <c r="AN80" s="32"/>
      <c r="AO80" s="32"/>
      <c r="AP80" s="32">
        <v>0</v>
      </c>
      <c r="AQ80" s="52">
        <f t="shared" si="22"/>
        <v>0</v>
      </c>
      <c r="AR80" s="23"/>
      <c r="AS80" s="23"/>
      <c r="AT80" s="23"/>
      <c r="AU80" s="23"/>
      <c r="AV80" s="23"/>
      <c r="AW80" s="23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8"/>
      <c r="CO80" s="30"/>
      <c r="CP80" s="23"/>
      <c r="CQ80" s="23" t="e">
        <f t="shared" si="24"/>
        <v>#DIV/0!</v>
      </c>
      <c r="CR80" s="23"/>
      <c r="CS80" s="23"/>
      <c r="CT80" s="23" t="e">
        <f t="shared" si="19"/>
        <v>#DIV/0!</v>
      </c>
      <c r="CU80" s="44" t="e">
        <f t="shared" si="25"/>
        <v>#DIV/0!</v>
      </c>
      <c r="CV80" s="29"/>
      <c r="CW80" s="23" t="e">
        <f t="shared" si="26"/>
        <v>#DIV/0!</v>
      </c>
      <c r="CX80" s="29"/>
      <c r="CY80" s="30"/>
      <c r="CZ80" s="23">
        <f t="shared" si="27"/>
        <v>0</v>
      </c>
      <c r="DA80" s="43">
        <f t="shared" si="28"/>
        <v>0</v>
      </c>
      <c r="DB80" s="163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</row>
    <row r="81" spans="1:165" s="17" customFormat="1" ht="47.25" customHeight="1">
      <c r="A81" s="114"/>
      <c r="B81" s="143" t="s">
        <v>177</v>
      </c>
      <c r="C81" s="24"/>
      <c r="D81" s="32"/>
      <c r="E81" s="32"/>
      <c r="F81" s="153"/>
      <c r="G81" s="32"/>
      <c r="H81" s="44">
        <f t="shared" si="23"/>
        <v>0</v>
      </c>
      <c r="I81" s="31"/>
      <c r="J81" s="42"/>
      <c r="K81" s="42"/>
      <c r="L81" s="153">
        <v>0</v>
      </c>
      <c r="M81" s="52">
        <f t="shared" si="21"/>
        <v>0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23"/>
      <c r="AG81" s="23"/>
      <c r="AH81" s="23"/>
      <c r="AI81" s="23"/>
      <c r="AJ81" s="23"/>
      <c r="AK81" s="23"/>
      <c r="AL81" s="32"/>
      <c r="AM81" s="32"/>
      <c r="AN81" s="32"/>
      <c r="AO81" s="32"/>
      <c r="AP81" s="32">
        <v>0</v>
      </c>
      <c r="AQ81" s="52">
        <f t="shared" si="22"/>
        <v>0</v>
      </c>
      <c r="AR81" s="23"/>
      <c r="AS81" s="23"/>
      <c r="AT81" s="23"/>
      <c r="AU81" s="23"/>
      <c r="AV81" s="23"/>
      <c r="AW81" s="23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8"/>
      <c r="CO81" s="30"/>
      <c r="CP81" s="23"/>
      <c r="CQ81" s="23"/>
      <c r="CR81" s="23"/>
      <c r="CS81" s="23"/>
      <c r="CT81" s="23" t="e">
        <f t="shared" si="19"/>
        <v>#DIV/0!</v>
      </c>
      <c r="CU81" s="44"/>
      <c r="CV81" s="29"/>
      <c r="CW81" s="23"/>
      <c r="CX81" s="29"/>
      <c r="CY81" s="30"/>
      <c r="CZ81" s="23"/>
      <c r="DA81" s="43"/>
      <c r="DB81" s="163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</row>
    <row r="82" spans="1:165" s="17" customFormat="1" ht="15">
      <c r="A82" s="114" t="s">
        <v>163</v>
      </c>
      <c r="B82" s="5" t="s">
        <v>152</v>
      </c>
      <c r="C82" s="24"/>
      <c r="D82" s="32"/>
      <c r="E82" s="32"/>
      <c r="F82" s="153">
        <v>154.5</v>
      </c>
      <c r="G82" s="32"/>
      <c r="H82" s="44">
        <f t="shared" si="23"/>
        <v>154.5</v>
      </c>
      <c r="I82" s="31"/>
      <c r="J82" s="42"/>
      <c r="K82" s="42"/>
      <c r="L82" s="153">
        <v>120</v>
      </c>
      <c r="M82" s="52">
        <f t="shared" si="21"/>
        <v>120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23"/>
      <c r="AG82" s="23"/>
      <c r="AH82" s="23"/>
      <c r="AI82" s="23"/>
      <c r="AJ82" s="23"/>
      <c r="AK82" s="23"/>
      <c r="AL82" s="32"/>
      <c r="AM82" s="32"/>
      <c r="AN82" s="32"/>
      <c r="AO82" s="32"/>
      <c r="AP82" s="32">
        <v>20.38</v>
      </c>
      <c r="AQ82" s="52">
        <f t="shared" si="22"/>
        <v>20.38</v>
      </c>
      <c r="AR82" s="23"/>
      <c r="AS82" s="23"/>
      <c r="AT82" s="23"/>
      <c r="AU82" s="23"/>
      <c r="AV82" s="23"/>
      <c r="AW82" s="23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8"/>
      <c r="CO82" s="30"/>
      <c r="CP82" s="23"/>
      <c r="CQ82" s="23" t="e">
        <f t="shared" si="24"/>
        <v>#DIV/0!</v>
      </c>
      <c r="CR82" s="23"/>
      <c r="CS82" s="23"/>
      <c r="CT82" s="23">
        <f t="shared" si="19"/>
        <v>16.983333333333334</v>
      </c>
      <c r="CU82" s="44">
        <f t="shared" si="25"/>
        <v>16.983333333333334</v>
      </c>
      <c r="CV82" s="29"/>
      <c r="CW82" s="23" t="e">
        <f t="shared" si="26"/>
        <v>#DIV/0!</v>
      </c>
      <c r="CX82" s="29"/>
      <c r="CY82" s="30"/>
      <c r="CZ82" s="23">
        <f t="shared" si="27"/>
        <v>13.190938511326861</v>
      </c>
      <c r="DA82" s="43">
        <f t="shared" si="28"/>
        <v>13.190938511326861</v>
      </c>
      <c r="DB82" s="163" t="s">
        <v>190</v>
      </c>
      <c r="DC82" s="16">
        <v>221</v>
      </c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</row>
    <row r="83" spans="1:165" s="17" customFormat="1" ht="125.25" customHeight="1">
      <c r="A83" s="114" t="s">
        <v>164</v>
      </c>
      <c r="B83" s="143" t="s">
        <v>153</v>
      </c>
      <c r="C83" s="24"/>
      <c r="D83" s="32"/>
      <c r="E83" s="32"/>
      <c r="F83" s="153">
        <v>369.1</v>
      </c>
      <c r="G83" s="32"/>
      <c r="H83" s="44">
        <f t="shared" si="23"/>
        <v>369.1</v>
      </c>
      <c r="I83" s="31"/>
      <c r="J83" s="42"/>
      <c r="K83" s="42"/>
      <c r="L83" s="153">
        <v>316.9</v>
      </c>
      <c r="M83" s="52">
        <f t="shared" si="21"/>
        <v>316.9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23"/>
      <c r="AG83" s="23"/>
      <c r="AH83" s="23"/>
      <c r="AI83" s="23"/>
      <c r="AJ83" s="23"/>
      <c r="AK83" s="23"/>
      <c r="AL83" s="32"/>
      <c r="AM83" s="32"/>
      <c r="AN83" s="32"/>
      <c r="AO83" s="32"/>
      <c r="AP83" s="32">
        <v>84.66</v>
      </c>
      <c r="AQ83" s="52">
        <f t="shared" si="22"/>
        <v>84.66</v>
      </c>
      <c r="AR83" s="23"/>
      <c r="AS83" s="23"/>
      <c r="AT83" s="23"/>
      <c r="AU83" s="23"/>
      <c r="AV83" s="23"/>
      <c r="AW83" s="23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8"/>
      <c r="CO83" s="30"/>
      <c r="CP83" s="23"/>
      <c r="CQ83" s="23" t="e">
        <f t="shared" si="24"/>
        <v>#DIV/0!</v>
      </c>
      <c r="CR83" s="23"/>
      <c r="CS83" s="23"/>
      <c r="CT83" s="23">
        <f t="shared" si="19"/>
        <v>26.715052066898075</v>
      </c>
      <c r="CU83" s="44">
        <f t="shared" si="25"/>
        <v>26.715052066898075</v>
      </c>
      <c r="CV83" s="29"/>
      <c r="CW83" s="23" t="e">
        <f t="shared" si="26"/>
        <v>#DIV/0!</v>
      </c>
      <c r="CX83" s="29"/>
      <c r="CY83" s="30"/>
      <c r="CZ83" s="23">
        <f t="shared" si="27"/>
        <v>22.936873476022758</v>
      </c>
      <c r="DA83" s="43">
        <f t="shared" si="28"/>
        <v>22.936873476022758</v>
      </c>
      <c r="DB83" s="163" t="s">
        <v>190</v>
      </c>
      <c r="DC83" s="16">
        <v>226</v>
      </c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</row>
    <row r="84" spans="1:165" s="17" customFormat="1" ht="30">
      <c r="A84" s="114" t="s">
        <v>165</v>
      </c>
      <c r="B84" s="5" t="s">
        <v>154</v>
      </c>
      <c r="C84" s="24"/>
      <c r="D84" s="32"/>
      <c r="E84" s="32"/>
      <c r="F84" s="153">
        <v>60</v>
      </c>
      <c r="G84" s="32"/>
      <c r="H84" s="44">
        <f t="shared" si="23"/>
        <v>60</v>
      </c>
      <c r="I84" s="31"/>
      <c r="J84" s="42"/>
      <c r="K84" s="42"/>
      <c r="L84" s="153">
        <v>28</v>
      </c>
      <c r="M84" s="52">
        <f t="shared" si="21"/>
        <v>28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23"/>
      <c r="AG84" s="23"/>
      <c r="AH84" s="23"/>
      <c r="AI84" s="23"/>
      <c r="AJ84" s="23"/>
      <c r="AK84" s="23"/>
      <c r="AL84" s="32"/>
      <c r="AM84" s="32"/>
      <c r="AN84" s="32"/>
      <c r="AO84" s="32"/>
      <c r="AP84" s="32">
        <v>0</v>
      </c>
      <c r="AQ84" s="52">
        <f t="shared" si="22"/>
        <v>0</v>
      </c>
      <c r="AR84" s="23"/>
      <c r="AS84" s="23"/>
      <c r="AT84" s="23"/>
      <c r="AU84" s="23"/>
      <c r="AV84" s="23"/>
      <c r="AW84" s="23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8"/>
      <c r="CO84" s="30"/>
      <c r="CP84" s="23"/>
      <c r="CQ84" s="23" t="e">
        <f t="shared" si="24"/>
        <v>#DIV/0!</v>
      </c>
      <c r="CR84" s="23"/>
      <c r="CS84" s="23"/>
      <c r="CT84" s="23">
        <f t="shared" si="19"/>
        <v>0</v>
      </c>
      <c r="CU84" s="44">
        <f t="shared" si="25"/>
        <v>0</v>
      </c>
      <c r="CV84" s="29"/>
      <c r="CW84" s="23" t="e">
        <f t="shared" si="26"/>
        <v>#DIV/0!</v>
      </c>
      <c r="CX84" s="29"/>
      <c r="CY84" s="30"/>
      <c r="CZ84" s="23">
        <f t="shared" si="27"/>
        <v>0</v>
      </c>
      <c r="DA84" s="43">
        <f t="shared" si="28"/>
        <v>0</v>
      </c>
      <c r="DB84" s="163" t="s">
        <v>191</v>
      </c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</row>
    <row r="85" spans="1:165" s="17" customFormat="1" ht="49.5" customHeight="1">
      <c r="A85" s="108">
        <v>8</v>
      </c>
      <c r="B85" s="145" t="s">
        <v>207</v>
      </c>
      <c r="C85" s="73"/>
      <c r="D85" s="110"/>
      <c r="E85" s="110"/>
      <c r="F85" s="110">
        <f>F86+F87</f>
        <v>0</v>
      </c>
      <c r="G85" s="32"/>
      <c r="H85" s="44">
        <f t="shared" si="23"/>
        <v>0</v>
      </c>
      <c r="I85" s="31"/>
      <c r="J85" s="111"/>
      <c r="K85" s="111"/>
      <c r="L85" s="110">
        <f>L86+L87</f>
        <v>0</v>
      </c>
      <c r="M85" s="52">
        <f>L85</f>
        <v>0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23"/>
      <c r="AG85" s="23"/>
      <c r="AH85" s="23"/>
      <c r="AI85" s="23"/>
      <c r="AJ85" s="23"/>
      <c r="AK85" s="23"/>
      <c r="AL85" s="32"/>
      <c r="AM85" s="110"/>
      <c r="AN85" s="110"/>
      <c r="AO85" s="110"/>
      <c r="AP85" s="110">
        <v>0</v>
      </c>
      <c r="AQ85" s="52">
        <v>0</v>
      </c>
      <c r="AR85" s="23"/>
      <c r="AS85" s="23"/>
      <c r="AT85" s="23"/>
      <c r="AU85" s="23"/>
      <c r="AV85" s="23"/>
      <c r="AW85" s="23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8"/>
      <c r="CO85" s="30"/>
      <c r="CP85" s="23"/>
      <c r="CQ85" s="3"/>
      <c r="CR85" s="3"/>
      <c r="CS85" s="3"/>
      <c r="CT85" s="3">
        <v>0</v>
      </c>
      <c r="CU85" s="44">
        <v>0</v>
      </c>
      <c r="CV85" s="29"/>
      <c r="CW85" s="3"/>
      <c r="CX85" s="112"/>
      <c r="CY85" s="113"/>
      <c r="CZ85" s="3">
        <v>0</v>
      </c>
      <c r="DA85" s="43">
        <v>0</v>
      </c>
      <c r="DB85" s="163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</row>
    <row r="86" spans="1:165" s="17" customFormat="1" ht="15">
      <c r="A86" s="114" t="s">
        <v>169</v>
      </c>
      <c r="B86" s="5" t="s">
        <v>167</v>
      </c>
      <c r="C86" s="24"/>
      <c r="D86" s="32"/>
      <c r="E86" s="32"/>
      <c r="F86" s="153">
        <v>0</v>
      </c>
      <c r="G86" s="32"/>
      <c r="H86" s="44">
        <f t="shared" si="23"/>
        <v>0</v>
      </c>
      <c r="I86" s="31"/>
      <c r="J86" s="42"/>
      <c r="K86" s="42"/>
      <c r="L86" s="153">
        <v>0</v>
      </c>
      <c r="M86" s="52">
        <f>L86</f>
        <v>0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23"/>
      <c r="AG86" s="23"/>
      <c r="AH86" s="23"/>
      <c r="AI86" s="23"/>
      <c r="AJ86" s="23"/>
      <c r="AK86" s="23"/>
      <c r="AL86" s="32"/>
      <c r="AM86" s="32"/>
      <c r="AN86" s="32"/>
      <c r="AO86" s="32"/>
      <c r="AP86" s="32">
        <v>0</v>
      </c>
      <c r="AQ86" s="52">
        <v>0</v>
      </c>
      <c r="AR86" s="23"/>
      <c r="AS86" s="23"/>
      <c r="AT86" s="23"/>
      <c r="AU86" s="23"/>
      <c r="AV86" s="23"/>
      <c r="AW86" s="23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8"/>
      <c r="CO86" s="30"/>
      <c r="CP86" s="23"/>
      <c r="CQ86" s="23"/>
      <c r="CR86" s="23"/>
      <c r="CS86" s="23"/>
      <c r="CT86" s="23">
        <v>0</v>
      </c>
      <c r="CU86" s="44">
        <v>0</v>
      </c>
      <c r="CV86" s="29"/>
      <c r="CW86" s="23"/>
      <c r="CX86" s="29"/>
      <c r="CY86" s="30"/>
      <c r="CZ86" s="23">
        <v>0</v>
      </c>
      <c r="DA86" s="43">
        <v>0</v>
      </c>
      <c r="DB86" s="163" t="s">
        <v>192</v>
      </c>
      <c r="DC86" s="16">
        <v>225</v>
      </c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</row>
    <row r="87" spans="1:165" s="17" customFormat="1" ht="30">
      <c r="A87" s="114" t="s">
        <v>170</v>
      </c>
      <c r="B87" s="15" t="s">
        <v>168</v>
      </c>
      <c r="C87" s="24"/>
      <c r="D87" s="32"/>
      <c r="E87" s="32"/>
      <c r="F87" s="153">
        <v>0</v>
      </c>
      <c r="G87" s="32"/>
      <c r="H87" s="44">
        <f t="shared" si="23"/>
        <v>0</v>
      </c>
      <c r="I87" s="31"/>
      <c r="J87" s="42"/>
      <c r="K87" s="42"/>
      <c r="L87" s="153">
        <v>0</v>
      </c>
      <c r="M87" s="52">
        <f t="shared" si="21"/>
        <v>0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23"/>
      <c r="AG87" s="23"/>
      <c r="AH87" s="23"/>
      <c r="AI87" s="23"/>
      <c r="AJ87" s="23"/>
      <c r="AK87" s="23"/>
      <c r="AL87" s="32"/>
      <c r="AM87" s="32"/>
      <c r="AN87" s="32"/>
      <c r="AO87" s="32"/>
      <c r="AP87" s="32">
        <v>0</v>
      </c>
      <c r="AQ87" s="52">
        <f t="shared" si="22"/>
        <v>0</v>
      </c>
      <c r="AR87" s="23"/>
      <c r="AS87" s="23"/>
      <c r="AT87" s="23"/>
      <c r="AU87" s="23"/>
      <c r="AV87" s="23"/>
      <c r="AW87" s="23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8"/>
      <c r="CO87" s="30"/>
      <c r="CP87" s="23"/>
      <c r="CQ87" s="23"/>
      <c r="CR87" s="23"/>
      <c r="CS87" s="23"/>
      <c r="CT87" s="23" t="e">
        <f t="shared" si="19"/>
        <v>#DIV/0!</v>
      </c>
      <c r="CU87" s="44" t="e">
        <f>CT87</f>
        <v>#DIV/0!</v>
      </c>
      <c r="CV87" s="29"/>
      <c r="CW87" s="23"/>
      <c r="CX87" s="29"/>
      <c r="CY87" s="30"/>
      <c r="CZ87" s="23" t="e">
        <f t="shared" si="2"/>
        <v>#DIV/0!</v>
      </c>
      <c r="DA87" s="43" t="e">
        <f t="shared" si="1"/>
        <v>#DIV/0!</v>
      </c>
      <c r="DB87" s="163" t="s">
        <v>192</v>
      </c>
      <c r="DC87" s="16">
        <v>296</v>
      </c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</row>
    <row r="88" spans="1:165" s="18" customFormat="1" ht="70.5" customHeight="1">
      <c r="A88" s="178">
        <v>9</v>
      </c>
      <c r="B88" s="139" t="s">
        <v>193</v>
      </c>
      <c r="C88" s="77">
        <f>C89</f>
        <v>0</v>
      </c>
      <c r="D88" s="77">
        <f>D89</f>
        <v>0</v>
      </c>
      <c r="E88" s="77">
        <f>E89</f>
        <v>0</v>
      </c>
      <c r="F88" s="132">
        <f>SUM(F89:F93)</f>
        <v>8953.7</v>
      </c>
      <c r="G88" s="4">
        <f>G89</f>
        <v>0</v>
      </c>
      <c r="H88" s="44">
        <f>SUM(H89:H93)</f>
        <v>8953.7</v>
      </c>
      <c r="I88" s="4">
        <f>I89</f>
        <v>0</v>
      </c>
      <c r="J88" s="77">
        <f>J89</f>
        <v>0</v>
      </c>
      <c r="K88" s="77">
        <f>K89</f>
        <v>0</v>
      </c>
      <c r="L88" s="138">
        <f>SUM(L89:L89)</f>
        <v>7154.97</v>
      </c>
      <c r="M88" s="137">
        <f>I88+J88+K88+L88</f>
        <v>7154.97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>
        <f>AL89</f>
        <v>0</v>
      </c>
      <c r="AM88" s="77">
        <f>AM89</f>
        <v>0</v>
      </c>
      <c r="AN88" s="77">
        <f>AN89</f>
        <v>0</v>
      </c>
      <c r="AO88" s="77"/>
      <c r="AP88" s="77">
        <f>SUM(AP89:AP89)</f>
        <v>1003.39</v>
      </c>
      <c r="AQ88" s="44">
        <f>SUM(AQ89:AQ89)</f>
        <v>1003.39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>
        <f>CP89</f>
        <v>0</v>
      </c>
      <c r="CQ88" s="77"/>
      <c r="CR88" s="77"/>
      <c r="CS88" s="77"/>
      <c r="CT88" s="77">
        <f>AP88/L88*100</f>
        <v>14.023678645752533</v>
      </c>
      <c r="CU88" s="44">
        <f>CT88</f>
        <v>14.023678645752533</v>
      </c>
      <c r="CV88" s="4">
        <f>CV89</f>
        <v>0</v>
      </c>
      <c r="CW88" s="77"/>
      <c r="CX88" s="77"/>
      <c r="CY88" s="77"/>
      <c r="CZ88" s="77">
        <f>AP88/F88*100</f>
        <v>11.206428627271405</v>
      </c>
      <c r="DA88" s="43">
        <f>AQ88/H88*100</f>
        <v>11.206428627271405</v>
      </c>
      <c r="DB88" s="162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</row>
    <row r="89" spans="1:165" s="17" customFormat="1" ht="30">
      <c r="A89" s="129" t="s">
        <v>194</v>
      </c>
      <c r="B89" s="15" t="s">
        <v>68</v>
      </c>
      <c r="C89" s="126"/>
      <c r="D89" s="32"/>
      <c r="E89" s="130"/>
      <c r="F89" s="152">
        <v>7283.7</v>
      </c>
      <c r="G89" s="131"/>
      <c r="H89" s="45">
        <f>F89+E89+D89</f>
        <v>7283.7</v>
      </c>
      <c r="I89" s="31"/>
      <c r="J89" s="42"/>
      <c r="K89" s="134"/>
      <c r="L89" s="155">
        <v>7154.97</v>
      </c>
      <c r="M89" s="135">
        <f>I89+J89+K89+L89</f>
        <v>7154.97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23"/>
      <c r="AG89" s="23"/>
      <c r="AH89" s="23"/>
      <c r="AI89" s="23"/>
      <c r="AJ89" s="23"/>
      <c r="AK89" s="23"/>
      <c r="AL89" s="32"/>
      <c r="AM89" s="32"/>
      <c r="AN89" s="32"/>
      <c r="AO89" s="32"/>
      <c r="AP89" s="32">
        <v>1003.39</v>
      </c>
      <c r="AQ89" s="52">
        <f>SUM(AL89:AP89)</f>
        <v>1003.39</v>
      </c>
      <c r="AR89" s="23"/>
      <c r="AS89" s="23"/>
      <c r="AT89" s="23"/>
      <c r="AU89" s="23"/>
      <c r="AV89" s="23"/>
      <c r="AW89" s="23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8"/>
      <c r="CO89" s="30"/>
      <c r="CP89" s="23"/>
      <c r="CQ89" s="23"/>
      <c r="CR89" s="23"/>
      <c r="CS89" s="23"/>
      <c r="CT89" s="23">
        <f>AP89/L89*100</f>
        <v>14.023678645752533</v>
      </c>
      <c r="CU89" s="44">
        <f>CT89</f>
        <v>14.023678645752533</v>
      </c>
      <c r="CV89" s="29"/>
      <c r="CW89" s="23"/>
      <c r="CX89" s="29"/>
      <c r="CY89" s="30"/>
      <c r="CZ89" s="23">
        <f>AP89/F89*100</f>
        <v>13.775828219174322</v>
      </c>
      <c r="DA89" s="43">
        <f>AQ89/H89*100</f>
        <v>13.775828219174322</v>
      </c>
      <c r="DB89" s="165" t="s">
        <v>187</v>
      </c>
      <c r="DC89" s="166" t="s">
        <v>195</v>
      </c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</row>
    <row r="90" spans="1:165" s="17" customFormat="1" ht="45">
      <c r="A90" s="129" t="s">
        <v>222</v>
      </c>
      <c r="B90" s="15" t="s">
        <v>224</v>
      </c>
      <c r="C90" s="126"/>
      <c r="D90" s="32"/>
      <c r="E90" s="130"/>
      <c r="F90" s="152">
        <v>55</v>
      </c>
      <c r="G90" s="131"/>
      <c r="H90" s="45">
        <f>F90+E90+D90</f>
        <v>55</v>
      </c>
      <c r="I90" s="31"/>
      <c r="J90" s="42"/>
      <c r="K90" s="134"/>
      <c r="L90" s="155"/>
      <c r="M90" s="135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23"/>
      <c r="AG90" s="23"/>
      <c r="AH90" s="23"/>
      <c r="AI90" s="23"/>
      <c r="AJ90" s="23"/>
      <c r="AK90" s="23"/>
      <c r="AL90" s="32"/>
      <c r="AM90" s="32"/>
      <c r="AN90" s="32"/>
      <c r="AO90" s="32"/>
      <c r="AP90" s="32"/>
      <c r="AQ90" s="52"/>
      <c r="AR90" s="23"/>
      <c r="AS90" s="23"/>
      <c r="AT90" s="23"/>
      <c r="AU90" s="23"/>
      <c r="AV90" s="23"/>
      <c r="AW90" s="23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8"/>
      <c r="CO90" s="30"/>
      <c r="CP90" s="23"/>
      <c r="CQ90" s="23"/>
      <c r="CR90" s="23"/>
      <c r="CS90" s="23"/>
      <c r="CT90" s="23"/>
      <c r="CU90" s="44"/>
      <c r="CV90" s="29"/>
      <c r="CW90" s="23"/>
      <c r="CX90" s="29"/>
      <c r="CY90" s="30"/>
      <c r="CZ90" s="23"/>
      <c r="DA90" s="215"/>
      <c r="DB90" s="216"/>
      <c r="DC90" s="179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</row>
    <row r="91" spans="1:165" s="17" customFormat="1" ht="45">
      <c r="A91" s="129" t="s">
        <v>223</v>
      </c>
      <c r="B91" s="15" t="s">
        <v>225</v>
      </c>
      <c r="C91" s="126"/>
      <c r="D91" s="32"/>
      <c r="E91" s="130"/>
      <c r="F91" s="152">
        <v>550</v>
      </c>
      <c r="G91" s="131"/>
      <c r="H91" s="45">
        <f>F91+E91+D91</f>
        <v>550</v>
      </c>
      <c r="I91" s="31"/>
      <c r="J91" s="42"/>
      <c r="K91" s="134"/>
      <c r="L91" s="155"/>
      <c r="M91" s="135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23"/>
      <c r="AG91" s="23"/>
      <c r="AH91" s="23"/>
      <c r="AI91" s="23"/>
      <c r="AJ91" s="23"/>
      <c r="AK91" s="23"/>
      <c r="AL91" s="32"/>
      <c r="AM91" s="32"/>
      <c r="AN91" s="32"/>
      <c r="AO91" s="32"/>
      <c r="AP91" s="32"/>
      <c r="AQ91" s="52"/>
      <c r="AR91" s="23"/>
      <c r="AS91" s="23"/>
      <c r="AT91" s="23"/>
      <c r="AU91" s="23"/>
      <c r="AV91" s="23"/>
      <c r="AW91" s="23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8"/>
      <c r="CO91" s="30"/>
      <c r="CP91" s="23"/>
      <c r="CQ91" s="23"/>
      <c r="CR91" s="23"/>
      <c r="CS91" s="23"/>
      <c r="CT91" s="23"/>
      <c r="CU91" s="44"/>
      <c r="CV91" s="29"/>
      <c r="CW91" s="23"/>
      <c r="CX91" s="29"/>
      <c r="CY91" s="30"/>
      <c r="CZ91" s="23"/>
      <c r="DA91" s="215"/>
      <c r="DB91" s="216"/>
      <c r="DC91" s="179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</row>
    <row r="92" spans="1:165" s="17" customFormat="1" ht="60">
      <c r="A92" s="129" t="s">
        <v>226</v>
      </c>
      <c r="B92" s="15" t="s">
        <v>228</v>
      </c>
      <c r="C92" s="126"/>
      <c r="D92" s="32"/>
      <c r="E92" s="130"/>
      <c r="F92" s="152">
        <v>1050</v>
      </c>
      <c r="G92" s="131"/>
      <c r="H92" s="45">
        <f>F92+E92+D92</f>
        <v>1050</v>
      </c>
      <c r="I92" s="31"/>
      <c r="J92" s="42"/>
      <c r="K92" s="134"/>
      <c r="L92" s="155"/>
      <c r="M92" s="135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23"/>
      <c r="AG92" s="23"/>
      <c r="AH92" s="23"/>
      <c r="AI92" s="23"/>
      <c r="AJ92" s="23"/>
      <c r="AK92" s="23"/>
      <c r="AL92" s="32"/>
      <c r="AM92" s="32"/>
      <c r="AN92" s="32"/>
      <c r="AO92" s="32"/>
      <c r="AP92" s="32"/>
      <c r="AQ92" s="52"/>
      <c r="AR92" s="23"/>
      <c r="AS92" s="23"/>
      <c r="AT92" s="23"/>
      <c r="AU92" s="23"/>
      <c r="AV92" s="23"/>
      <c r="AW92" s="23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8"/>
      <c r="CO92" s="30"/>
      <c r="CP92" s="23"/>
      <c r="CQ92" s="23"/>
      <c r="CR92" s="23"/>
      <c r="CS92" s="23"/>
      <c r="CT92" s="23"/>
      <c r="CU92" s="44"/>
      <c r="CV92" s="29"/>
      <c r="CW92" s="23"/>
      <c r="CX92" s="29"/>
      <c r="CY92" s="30"/>
      <c r="CZ92" s="23"/>
      <c r="DA92" s="215"/>
      <c r="DB92" s="216"/>
      <c r="DC92" s="179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</row>
    <row r="93" spans="1:165" s="17" customFormat="1" ht="30">
      <c r="A93" s="129" t="s">
        <v>227</v>
      </c>
      <c r="B93" s="15" t="s">
        <v>229</v>
      </c>
      <c r="C93" s="126"/>
      <c r="D93" s="32"/>
      <c r="E93" s="130"/>
      <c r="F93" s="152">
        <v>15</v>
      </c>
      <c r="G93" s="131"/>
      <c r="H93" s="45">
        <f>F93+E93+D93</f>
        <v>15</v>
      </c>
      <c r="I93" s="31"/>
      <c r="J93" s="42"/>
      <c r="K93" s="134"/>
      <c r="L93" s="155"/>
      <c r="M93" s="135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23"/>
      <c r="AG93" s="23"/>
      <c r="AH93" s="23"/>
      <c r="AI93" s="23"/>
      <c r="AJ93" s="23"/>
      <c r="AK93" s="23"/>
      <c r="AL93" s="32"/>
      <c r="AM93" s="32"/>
      <c r="AN93" s="32"/>
      <c r="AO93" s="32"/>
      <c r="AP93" s="32"/>
      <c r="AQ93" s="52"/>
      <c r="AR93" s="23"/>
      <c r="AS93" s="23"/>
      <c r="AT93" s="23"/>
      <c r="AU93" s="23"/>
      <c r="AV93" s="23"/>
      <c r="AW93" s="23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8"/>
      <c r="CO93" s="30"/>
      <c r="CP93" s="23"/>
      <c r="CQ93" s="23"/>
      <c r="CR93" s="23"/>
      <c r="CS93" s="23"/>
      <c r="CT93" s="23"/>
      <c r="CU93" s="44"/>
      <c r="CV93" s="29"/>
      <c r="CW93" s="23"/>
      <c r="CX93" s="29"/>
      <c r="CY93" s="30"/>
      <c r="CZ93" s="23"/>
      <c r="DA93" s="215"/>
      <c r="DB93" s="216"/>
      <c r="DC93" s="179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</row>
    <row r="94" spans="1:165" s="18" customFormat="1" ht="70.5" customHeight="1">
      <c r="A94" s="178" t="s">
        <v>208</v>
      </c>
      <c r="B94" s="139" t="s">
        <v>210</v>
      </c>
      <c r="C94" s="77">
        <f>C95</f>
        <v>0</v>
      </c>
      <c r="D94" s="77">
        <f>D95+D96</f>
        <v>600</v>
      </c>
      <c r="E94" s="77">
        <f>E95+E96</f>
        <v>0</v>
      </c>
      <c r="F94" s="77">
        <f>F95+F96</f>
        <v>6.06</v>
      </c>
      <c r="G94" s="4">
        <f>G95</f>
        <v>0</v>
      </c>
      <c r="H94" s="44">
        <f>SUM(D94:F94)</f>
        <v>606.06</v>
      </c>
      <c r="I94" s="4">
        <f>I95</f>
        <v>0</v>
      </c>
      <c r="J94" s="77">
        <f>J95+J96</f>
        <v>600</v>
      </c>
      <c r="K94" s="77">
        <f>K95+K96</f>
        <v>0</v>
      </c>
      <c r="L94" s="77">
        <f>L95+L96</f>
        <v>6.06</v>
      </c>
      <c r="M94" s="137">
        <f>I94+J94+K94+L94</f>
        <v>606.06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>
        <f>AL95</f>
        <v>0</v>
      </c>
      <c r="AM94" s="77">
        <f>AM95+AM96</f>
        <v>0</v>
      </c>
      <c r="AN94" s="77">
        <f>AN95+AN96</f>
        <v>0</v>
      </c>
      <c r="AO94" s="77">
        <f>AO95+AO96</f>
        <v>0</v>
      </c>
      <c r="AP94" s="77">
        <f>AP95+AP96</f>
        <v>0</v>
      </c>
      <c r="AQ94" s="44">
        <f>SUM(AM94:AP94)</f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>
        <f>CP95</f>
        <v>0</v>
      </c>
      <c r="CQ94" s="77">
        <f>CQ95+CQ96</f>
        <v>0</v>
      </c>
      <c r="CR94" s="77">
        <f aca="true" t="shared" si="29" ref="CR94:CT96">CR95+CR96</f>
        <v>0</v>
      </c>
      <c r="CS94" s="77">
        <f t="shared" si="29"/>
        <v>0</v>
      </c>
      <c r="CT94" s="77">
        <f t="shared" si="29"/>
        <v>0</v>
      </c>
      <c r="CU94" s="44">
        <f>SUM(CQ94:CT94)</f>
        <v>0</v>
      </c>
      <c r="CV94" s="4">
        <f>CV95</f>
        <v>0</v>
      </c>
      <c r="CW94" s="77">
        <f>AM94/D94*100%</f>
        <v>0</v>
      </c>
      <c r="CX94" s="77" t="e">
        <f>AN94/E94*100%</f>
        <v>#DIV/0!</v>
      </c>
      <c r="CY94" s="77">
        <f>AO94/F94*100%</f>
        <v>0</v>
      </c>
      <c r="CZ94" s="77" t="e">
        <f>AP94/G94*100%</f>
        <v>#DIV/0!</v>
      </c>
      <c r="DA94" s="77">
        <f>AQ94/H94*100%</f>
        <v>0</v>
      </c>
      <c r="DB94" s="162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</row>
    <row r="95" spans="1:165" s="17" customFormat="1" ht="47.25">
      <c r="A95" s="129" t="s">
        <v>209</v>
      </c>
      <c r="B95" s="206" t="s">
        <v>211</v>
      </c>
      <c r="C95" s="126"/>
      <c r="D95" s="32">
        <v>300</v>
      </c>
      <c r="E95" s="130"/>
      <c r="F95" s="207">
        <v>3.03</v>
      </c>
      <c r="G95" s="131"/>
      <c r="H95" s="52">
        <f>D95+C95+E95+G95+F95</f>
        <v>303.03</v>
      </c>
      <c r="I95" s="208"/>
      <c r="J95" s="42">
        <v>300</v>
      </c>
      <c r="K95" s="134"/>
      <c r="L95" s="209">
        <v>3.03</v>
      </c>
      <c r="M95" s="135">
        <f>I95+J95+K95+L95</f>
        <v>303.03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101"/>
      <c r="AG95" s="101"/>
      <c r="AH95" s="101"/>
      <c r="AI95" s="101"/>
      <c r="AJ95" s="101"/>
      <c r="AK95" s="101"/>
      <c r="AL95" s="32"/>
      <c r="AM95" s="32">
        <v>0</v>
      </c>
      <c r="AN95" s="32"/>
      <c r="AO95" s="32"/>
      <c r="AP95" s="32">
        <v>0</v>
      </c>
      <c r="AQ95" s="52">
        <f>SUM(AL95:AP95)</f>
        <v>0</v>
      </c>
      <c r="AR95" s="101"/>
      <c r="AS95" s="101"/>
      <c r="AT95" s="101"/>
      <c r="AU95" s="101"/>
      <c r="AV95" s="101"/>
      <c r="AW95" s="101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10"/>
      <c r="CO95" s="211"/>
      <c r="CP95" s="101"/>
      <c r="CQ95" s="180">
        <f>CQ96+CQ97</f>
        <v>0</v>
      </c>
      <c r="CR95" s="180"/>
      <c r="CS95" s="180">
        <f t="shared" si="29"/>
        <v>0</v>
      </c>
      <c r="CT95" s="180">
        <f t="shared" si="29"/>
        <v>0</v>
      </c>
      <c r="CU95" s="212">
        <f>CT95</f>
        <v>0</v>
      </c>
      <c r="CV95" s="213"/>
      <c r="CW95" s="180">
        <f>AM95/D95*100%</f>
        <v>0</v>
      </c>
      <c r="CX95" s="180"/>
      <c r="CY95" s="180">
        <f>AO95/F95*100%</f>
        <v>0</v>
      </c>
      <c r="CZ95" s="180" t="e">
        <f>AP95/G95*100%</f>
        <v>#DIV/0!</v>
      </c>
      <c r="DA95" s="214">
        <f>AQ95/H95*100</f>
        <v>0</v>
      </c>
      <c r="DB95" s="194" t="s">
        <v>180</v>
      </c>
      <c r="DC95" s="179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</row>
    <row r="96" spans="1:165" s="17" customFormat="1" ht="31.5">
      <c r="A96" s="114" t="s">
        <v>212</v>
      </c>
      <c r="B96" s="206" t="s">
        <v>213</v>
      </c>
      <c r="C96" s="24"/>
      <c r="D96" s="32">
        <v>300</v>
      </c>
      <c r="E96" s="32"/>
      <c r="F96" s="207">
        <v>3.03</v>
      </c>
      <c r="G96" s="32"/>
      <c r="H96" s="52">
        <f>D96+C96+E96+G96+F96</f>
        <v>303.03</v>
      </c>
      <c r="I96" s="208"/>
      <c r="J96" s="42">
        <v>300</v>
      </c>
      <c r="K96" s="42"/>
      <c r="L96" s="209">
        <v>3.03</v>
      </c>
      <c r="M96" s="135">
        <f>I96+J96+K96+L96</f>
        <v>303.03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101"/>
      <c r="AG96" s="101"/>
      <c r="AH96" s="101"/>
      <c r="AI96" s="101"/>
      <c r="AJ96" s="101"/>
      <c r="AK96" s="101"/>
      <c r="AL96" s="32"/>
      <c r="AM96" s="32">
        <v>0</v>
      </c>
      <c r="AN96" s="32"/>
      <c r="AO96" s="32"/>
      <c r="AP96" s="32">
        <v>0</v>
      </c>
      <c r="AQ96" s="52">
        <f>SUM(AL96:AP96)</f>
        <v>0</v>
      </c>
      <c r="AR96" s="101"/>
      <c r="AS96" s="101"/>
      <c r="AT96" s="101"/>
      <c r="AU96" s="101"/>
      <c r="AV96" s="101"/>
      <c r="AW96" s="101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10"/>
      <c r="CO96" s="211"/>
      <c r="CP96" s="101"/>
      <c r="CQ96" s="180">
        <f>CQ97+CQ98</f>
        <v>0</v>
      </c>
      <c r="CR96" s="180"/>
      <c r="CS96" s="180">
        <f t="shared" si="29"/>
        <v>0</v>
      </c>
      <c r="CT96" s="180">
        <f t="shared" si="29"/>
        <v>0</v>
      </c>
      <c r="CU96" s="212">
        <f>CT96</f>
        <v>0</v>
      </c>
      <c r="CV96" s="213"/>
      <c r="CW96" s="180">
        <f>AM96/D96*100%</f>
        <v>0</v>
      </c>
      <c r="CX96" s="180"/>
      <c r="CY96" s="180">
        <f>AO96/F96*100%</f>
        <v>0</v>
      </c>
      <c r="CZ96" s="180" t="e">
        <f>AP96/G96*100%</f>
        <v>#DIV/0!</v>
      </c>
      <c r="DA96" s="214">
        <f>AQ96/H96*100</f>
        <v>0</v>
      </c>
      <c r="DB96" s="194"/>
      <c r="DC96" s="179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</row>
    <row r="97" spans="1:165" s="17" customFormat="1" ht="15">
      <c r="A97" s="86"/>
      <c r="B97" s="87"/>
      <c r="C97" s="115"/>
      <c r="D97" s="88"/>
      <c r="E97" s="88"/>
      <c r="F97" s="88"/>
      <c r="G97" s="88"/>
      <c r="H97" s="168"/>
      <c r="I97" s="169"/>
      <c r="J97" s="170"/>
      <c r="K97" s="170"/>
      <c r="L97" s="170"/>
      <c r="M97" s="170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8"/>
      <c r="AG97" s="168"/>
      <c r="AH97" s="168"/>
      <c r="AI97" s="168"/>
      <c r="AJ97" s="168"/>
      <c r="AK97" s="168"/>
      <c r="AL97" s="167"/>
      <c r="AM97" s="167"/>
      <c r="AN97" s="167"/>
      <c r="AO97" s="167"/>
      <c r="AP97" s="167"/>
      <c r="AQ97" s="167"/>
      <c r="AR97" s="168"/>
      <c r="AS97" s="168"/>
      <c r="AT97" s="168"/>
      <c r="AU97" s="168"/>
      <c r="AV97" s="168"/>
      <c r="AW97" s="168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2"/>
      <c r="CO97" s="173"/>
      <c r="CP97" s="168"/>
      <c r="CQ97" s="168"/>
      <c r="CR97" s="168"/>
      <c r="CS97" s="168"/>
      <c r="CT97" s="168"/>
      <c r="CU97" s="168"/>
      <c r="CV97" s="174"/>
      <c r="CW97" s="168"/>
      <c r="CX97" s="174"/>
      <c r="CY97" s="173"/>
      <c r="CZ97" s="168"/>
      <c r="DA97" s="168"/>
      <c r="DB97" s="163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</row>
    <row r="98" spans="1:106" s="13" customFormat="1" ht="15">
      <c r="A98" s="202" t="s">
        <v>32</v>
      </c>
      <c r="B98" s="203"/>
      <c r="C98" s="89"/>
      <c r="D98" s="59"/>
      <c r="E98" s="59"/>
      <c r="F98" s="59"/>
      <c r="G98" s="59"/>
      <c r="H98" s="168"/>
      <c r="I98" s="175"/>
      <c r="J98" s="175"/>
      <c r="K98" s="175"/>
      <c r="L98" s="175"/>
      <c r="M98" s="175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2"/>
      <c r="CO98" s="177"/>
      <c r="CP98" s="168"/>
      <c r="CQ98" s="168"/>
      <c r="CR98" s="168"/>
      <c r="CS98" s="168"/>
      <c r="CT98" s="168"/>
      <c r="CU98" s="168"/>
      <c r="CV98" s="174"/>
      <c r="CW98" s="174"/>
      <c r="CX98" s="174"/>
      <c r="CY98" s="177"/>
      <c r="CZ98" s="174"/>
      <c r="DA98" s="174"/>
      <c r="DB98" s="162"/>
    </row>
    <row r="99" spans="1:106" s="13" customFormat="1" ht="15.75" thickBot="1">
      <c r="A99" s="203"/>
      <c r="B99" s="203"/>
      <c r="C99" s="57"/>
      <c r="D99" s="59"/>
      <c r="E99" s="59"/>
      <c r="F99" s="59"/>
      <c r="G99" s="59"/>
      <c r="H99" s="59"/>
      <c r="I99" s="60"/>
      <c r="J99" s="60"/>
      <c r="K99" s="60"/>
      <c r="L99" s="60"/>
      <c r="M99" s="60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/>
      <c r="CO99" s="58"/>
      <c r="CP99" s="59"/>
      <c r="CQ99" s="59"/>
      <c r="CR99" s="59"/>
      <c r="CS99" s="59"/>
      <c r="CT99" s="59"/>
      <c r="CU99" s="59"/>
      <c r="CV99" s="63"/>
      <c r="CW99" s="63"/>
      <c r="CX99" s="63"/>
      <c r="CY99" s="58"/>
      <c r="CZ99" s="63"/>
      <c r="DA99" s="63"/>
      <c r="DB99" s="162"/>
    </row>
    <row r="100" spans="1:165" ht="19.5" customHeight="1">
      <c r="A100" s="200" t="s">
        <v>51</v>
      </c>
      <c r="B100" s="201"/>
      <c r="C100" s="16"/>
      <c r="D100" s="16"/>
      <c r="E100" s="16"/>
      <c r="F100" s="16"/>
      <c r="G100" s="16"/>
      <c r="H100" s="16"/>
      <c r="N100" s="20"/>
      <c r="DB100" s="163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</row>
    <row r="101" spans="1:5" ht="27.75" customHeight="1">
      <c r="A101" s="196" t="s">
        <v>178</v>
      </c>
      <c r="B101" s="197"/>
      <c r="C101" s="6"/>
      <c r="D101" s="6"/>
      <c r="E101" s="6"/>
    </row>
  </sheetData>
  <sheetProtection/>
  <mergeCells count="28">
    <mergeCell ref="DC51:DC52"/>
    <mergeCell ref="A101:B101"/>
    <mergeCell ref="N2:S2"/>
    <mergeCell ref="T2:Y2"/>
    <mergeCell ref="Z2:AE2"/>
    <mergeCell ref="A100:B100"/>
    <mergeCell ref="D2:H2"/>
    <mergeCell ref="A98:B99"/>
    <mergeCell ref="A2:A3"/>
    <mergeCell ref="B2:B3"/>
    <mergeCell ref="I2:M2"/>
    <mergeCell ref="A1:DA1"/>
    <mergeCell ref="CP2:CU2"/>
    <mergeCell ref="CB2:CG2"/>
    <mergeCell ref="CO2:CO3"/>
    <mergeCell ref="CN2:CN3"/>
    <mergeCell ref="BP2:BU2"/>
    <mergeCell ref="BV2:CA2"/>
    <mergeCell ref="CH2:CM2"/>
    <mergeCell ref="DB95:DB96"/>
    <mergeCell ref="AL2:AQ2"/>
    <mergeCell ref="AR2:AW2"/>
    <mergeCell ref="CV2:DA2"/>
    <mergeCell ref="AX2:BC2"/>
    <mergeCell ref="AF2:AK2"/>
    <mergeCell ref="BJ2:BO2"/>
    <mergeCell ref="BD2:BI2"/>
    <mergeCell ref="DB51:DB5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9" r:id="rId1"/>
  <rowBreaks count="1" manualBreakCount="1">
    <brk id="77" max="104" man="1"/>
  </rowBreaks>
  <colBreaks count="1" manualBreakCount="1"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2019-06-18T05:31:45Z</dcterms:modified>
  <cp:category/>
  <cp:version/>
  <cp:contentType/>
  <cp:contentStatus/>
</cp:coreProperties>
</file>